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firstSheet="1" activeTab="5"/>
  </bookViews>
  <sheets>
    <sheet name="табл.1" sheetId="1" state="hidden" r:id="rId1"/>
    <sheet name="таблица 1" sheetId="2" r:id="rId2"/>
    <sheet name="уч.нагруз.алф" sheetId="3" r:id="rId3"/>
    <sheet name="уч.нагр." sheetId="4" r:id="rId4"/>
    <sheet name="надомн." sheetId="5" r:id="rId5"/>
    <sheet name="катег." sheetId="6" r:id="rId6"/>
    <sheet name="тариф.адм." sheetId="7" r:id="rId7"/>
    <sheet name="тариф.пр." sheetId="8" r:id="rId8"/>
  </sheets>
  <definedNames>
    <definedName name="_xlnm.Print_Area" localSheetId="5">'катег.'!$A$1:$G$113</definedName>
  </definedNames>
  <calcPr fullCalcOnLoad="1"/>
</workbook>
</file>

<file path=xl/sharedStrings.xml><?xml version="1.0" encoding="utf-8"?>
<sst xmlns="http://schemas.openxmlformats.org/spreadsheetml/2006/main" count="1946" uniqueCount="572">
  <si>
    <t>ТАБЛИЦА №1</t>
  </si>
  <si>
    <t xml:space="preserve">                                    </t>
  </si>
  <si>
    <t>МОУ СОШ № 29 ст. Новотитаровская</t>
  </si>
  <si>
    <t>2010-2011 учебный год</t>
  </si>
  <si>
    <t>№№</t>
  </si>
  <si>
    <t>класс</t>
  </si>
  <si>
    <t>Отм о ЗПР</t>
  </si>
  <si>
    <t>Колво</t>
  </si>
  <si>
    <t>Кол-во часов по уч.  плану</t>
  </si>
  <si>
    <t>Фак</t>
  </si>
  <si>
    <t>Инд</t>
  </si>
  <si>
    <t>Часы в спец.</t>
  </si>
  <si>
    <t>Об.на дому</t>
  </si>
  <si>
    <t xml:space="preserve">Предпроф. </t>
  </si>
  <si>
    <t>Деление классов на группы</t>
  </si>
  <si>
    <t>ОИВТ</t>
  </si>
  <si>
    <t>ИТОГО</t>
  </si>
  <si>
    <t xml:space="preserve"> уч-ся</t>
  </si>
  <si>
    <t>группе</t>
  </si>
  <si>
    <t>труд</t>
  </si>
  <si>
    <t>ФК</t>
  </si>
  <si>
    <t>1-А</t>
  </si>
  <si>
    <t>1-Б</t>
  </si>
  <si>
    <t>1-В</t>
  </si>
  <si>
    <t>1-Г</t>
  </si>
  <si>
    <t>1-Д</t>
  </si>
  <si>
    <t>2-А</t>
  </si>
  <si>
    <t>2-Б</t>
  </si>
  <si>
    <t>2-В</t>
  </si>
  <si>
    <t>2-Г</t>
  </si>
  <si>
    <t>2-Д</t>
  </si>
  <si>
    <t>2-Е</t>
  </si>
  <si>
    <t>3-А</t>
  </si>
  <si>
    <t>3-Б</t>
  </si>
  <si>
    <t>3-В</t>
  </si>
  <si>
    <t>3-Г</t>
  </si>
  <si>
    <t>3-Д</t>
  </si>
  <si>
    <t>4-А</t>
  </si>
  <si>
    <t>4-Б</t>
  </si>
  <si>
    <t>4-В</t>
  </si>
  <si>
    <t>4-Г</t>
  </si>
  <si>
    <t>4-Д</t>
  </si>
  <si>
    <t>5-А</t>
  </si>
  <si>
    <t>5-Б</t>
  </si>
  <si>
    <t>5-В</t>
  </si>
  <si>
    <t>5-Г</t>
  </si>
  <si>
    <t>5-Д</t>
  </si>
  <si>
    <t>6-А</t>
  </si>
  <si>
    <t>6-Б</t>
  </si>
  <si>
    <t>6-В</t>
  </si>
  <si>
    <t>6-Г</t>
  </si>
  <si>
    <t>7-А</t>
  </si>
  <si>
    <t>7-Б</t>
  </si>
  <si>
    <t>7-В</t>
  </si>
  <si>
    <t>7-Г</t>
  </si>
  <si>
    <t>8-А</t>
  </si>
  <si>
    <t>8-Б</t>
  </si>
  <si>
    <t>8-В</t>
  </si>
  <si>
    <t>8-Г</t>
  </si>
  <si>
    <t>9-А</t>
  </si>
  <si>
    <t>9-Б</t>
  </si>
  <si>
    <t>9-В</t>
  </si>
  <si>
    <t>9-Г</t>
  </si>
  <si>
    <t>10-А</t>
  </si>
  <si>
    <t>10-Б</t>
  </si>
  <si>
    <t>10-В</t>
  </si>
  <si>
    <t>11-А</t>
  </si>
  <si>
    <t>11-Б</t>
  </si>
  <si>
    <t>11-В</t>
  </si>
  <si>
    <t>Итого</t>
  </si>
  <si>
    <t>СПРАВКА</t>
  </si>
  <si>
    <r>
      <t xml:space="preserve">                       о распределении учебной нагрузки учителей МОУ СОШ № _</t>
    </r>
    <r>
      <rPr>
        <b/>
        <u val="single"/>
        <sz val="10"/>
        <rFont val="Arial Cyr"/>
        <family val="2"/>
      </rPr>
      <t>29</t>
    </r>
    <r>
      <rPr>
        <b/>
        <sz val="10"/>
        <rFont val="Arial Cyr"/>
        <family val="2"/>
      </rPr>
      <t>_на 2010-2011 учебный год    01сентября 2010г.</t>
    </r>
  </si>
  <si>
    <t>№ п/п</t>
  </si>
  <si>
    <t>Ф.И.О.</t>
  </si>
  <si>
    <t>Предмет</t>
  </si>
  <si>
    <t>1 класс</t>
  </si>
  <si>
    <t>2 класс</t>
  </si>
  <si>
    <t>3 класс</t>
  </si>
  <si>
    <t>4 класс</t>
  </si>
  <si>
    <t>Итого 1-4 кл</t>
  </si>
  <si>
    <t>5 класс</t>
  </si>
  <si>
    <t>6 класс</t>
  </si>
  <si>
    <t>7 класс</t>
  </si>
  <si>
    <t>8 класс</t>
  </si>
  <si>
    <t>9 класс</t>
  </si>
  <si>
    <t>Итого 5-9 классы</t>
  </si>
  <si>
    <t>10 класс</t>
  </si>
  <si>
    <t>11 класс</t>
  </si>
  <si>
    <t>Итого 10-11 классы</t>
  </si>
  <si>
    <t>Всего</t>
  </si>
  <si>
    <t>категор</t>
  </si>
  <si>
    <t>1а</t>
  </si>
  <si>
    <t>б</t>
  </si>
  <si>
    <t>в</t>
  </si>
  <si>
    <t>г</t>
  </si>
  <si>
    <t>д</t>
  </si>
  <si>
    <t>2а</t>
  </si>
  <si>
    <t>е</t>
  </si>
  <si>
    <t>3а</t>
  </si>
  <si>
    <t>а</t>
  </si>
  <si>
    <t>4а</t>
  </si>
  <si>
    <t>Б</t>
  </si>
  <si>
    <t>5а</t>
  </si>
  <si>
    <t>6а</t>
  </si>
  <si>
    <t>7а</t>
  </si>
  <si>
    <t>В</t>
  </si>
  <si>
    <t>Г</t>
  </si>
  <si>
    <t>8а</t>
  </si>
  <si>
    <t>9а</t>
  </si>
  <si>
    <t>А</t>
  </si>
  <si>
    <t xml:space="preserve"> </t>
  </si>
  <si>
    <t>Беденко Ирина Евгеньевна</t>
  </si>
  <si>
    <t>элек.курс</t>
  </si>
  <si>
    <t>математика</t>
  </si>
  <si>
    <t>надомник</t>
  </si>
  <si>
    <t>электив.курс</t>
  </si>
  <si>
    <t>Приходченко Ирина Владимировна</t>
  </si>
  <si>
    <t>рус.язык и литера</t>
  </si>
  <si>
    <t>Короткова Елена Евгеньевна</t>
  </si>
  <si>
    <t>Сидоравичние Евгения Михайловна</t>
  </si>
  <si>
    <t>Сидаравичние Евгения Михайловна</t>
  </si>
  <si>
    <t>Зотова Галина Владимировна</t>
  </si>
  <si>
    <t>Зотова</t>
  </si>
  <si>
    <t>начальные классы</t>
  </si>
  <si>
    <t>Ежикова Евгения Анемподистовна</t>
  </si>
  <si>
    <t>природоведение</t>
  </si>
  <si>
    <t>география</t>
  </si>
  <si>
    <t>Нищук Владимир Иванович</t>
  </si>
  <si>
    <t>технология</t>
  </si>
  <si>
    <t>Тимошенко Ольга Анатольевна</t>
  </si>
  <si>
    <t>рус. язык и литерат.</t>
  </si>
  <si>
    <t>Прилепина Ольга Борисовна</t>
  </si>
  <si>
    <t>Хихловская Галина Петровна</t>
  </si>
  <si>
    <t>Голубицкая Мая Евдокимовна</t>
  </si>
  <si>
    <t>Курлович Галина Васильевна</t>
  </si>
  <si>
    <t>Дровалева Елена Яковлевна</t>
  </si>
  <si>
    <t>история</t>
  </si>
  <si>
    <t>кубановедение</t>
  </si>
  <si>
    <t>Cильченко Татьяна Викторовна</t>
  </si>
  <si>
    <t>обществознание</t>
  </si>
  <si>
    <t>Полякова Евгения Михайловна</t>
  </si>
  <si>
    <t>Вишневская Ольга Владимировна</t>
  </si>
  <si>
    <t>природов.</t>
  </si>
  <si>
    <t>биология</t>
  </si>
  <si>
    <t>Титаренко Мария Петровна</t>
  </si>
  <si>
    <t>природ</t>
  </si>
  <si>
    <t>Лашко Наталья  Владимировна</t>
  </si>
  <si>
    <t>русск. язык и литер.</t>
  </si>
  <si>
    <t>опк</t>
  </si>
  <si>
    <t>Котова Елена Витальевна</t>
  </si>
  <si>
    <t>химия</t>
  </si>
  <si>
    <t>Дрождь Тамара Николаевна</t>
  </si>
  <si>
    <t>иностранный язык</t>
  </si>
  <si>
    <t>Андриевская Людмила Александровна</t>
  </si>
  <si>
    <t>Шерстюк-Каренгина Ольга Дмитр.</t>
  </si>
  <si>
    <t>музыка</t>
  </si>
  <si>
    <t>Дмитриева Валентина Федоровна</t>
  </si>
  <si>
    <t>физическая культура</t>
  </si>
  <si>
    <t>элективн.курс</t>
  </si>
  <si>
    <t>Джурко Вера Николаевна</t>
  </si>
  <si>
    <t>элект.курс</t>
  </si>
  <si>
    <t>Ванышева Анна Анемподистовна</t>
  </si>
  <si>
    <t>Смолдарева Мария Александровна</t>
  </si>
  <si>
    <t>Середовая Надежда Александровна</t>
  </si>
  <si>
    <t>Гармашева Наталья Анатольевна</t>
  </si>
  <si>
    <t>Ерыкина Ольга Леонтьевна</t>
  </si>
  <si>
    <t>Санамян Софья Хачатуровна</t>
  </si>
  <si>
    <t>Сибирякова Анаст.Алекс.</t>
  </si>
  <si>
    <t>Баскакова Надежда Энверовна</t>
  </si>
  <si>
    <t>Стенина Любовь Борисовна</t>
  </si>
  <si>
    <t>Петросян Лилия Грантовна</t>
  </si>
  <si>
    <t>Коротков Евгений Васильевич</t>
  </si>
  <si>
    <t>Джурко Борис Иванович</t>
  </si>
  <si>
    <t>Симонова Елена Владимировна</t>
  </si>
  <si>
    <t>Королева Анна Сергеевна</t>
  </si>
  <si>
    <t>Кныш Татьяна Сергеевна</t>
  </si>
  <si>
    <t>Сальник А.И.</t>
  </si>
  <si>
    <t>ОБЖ</t>
  </si>
  <si>
    <t>Сальник</t>
  </si>
  <si>
    <t>Шкурко Инна Николаевна</t>
  </si>
  <si>
    <t>Чиленгарян Марина Романовна</t>
  </si>
  <si>
    <t>трудовое обучение</t>
  </si>
  <si>
    <t>Маслецова Ольга Викторовна</t>
  </si>
  <si>
    <t>Чернышева Людмила Николаевна</t>
  </si>
  <si>
    <t>Борисова Людмила Вячеславовна</t>
  </si>
  <si>
    <t>право</t>
  </si>
  <si>
    <t>Ивахненко Светлана Николаевна</t>
  </si>
  <si>
    <t>информатика</t>
  </si>
  <si>
    <t>Борышовец Татьяна Михайловна</t>
  </si>
  <si>
    <t>Бикова  Елена Александровна</t>
  </si>
  <si>
    <t>Лощакова Светлана Ивановна</t>
  </si>
  <si>
    <t>логопед</t>
  </si>
  <si>
    <t>Бондаренко Татьяна Николаевна</t>
  </si>
  <si>
    <t>Прончатова Валентина Григорьевна</t>
  </si>
  <si>
    <t>Бровцева Ярославна Геннадиевна</t>
  </si>
  <si>
    <t>Борисова Оксана Анатольевна</t>
  </si>
  <si>
    <t>Закревская Людмила Алексеевна</t>
  </si>
  <si>
    <t>электив</t>
  </si>
  <si>
    <t>Шипилова Евгения Николаевна</t>
  </si>
  <si>
    <t>Новикова Ольга Николаевна</t>
  </si>
  <si>
    <t>Ревазян Ева Макичевна</t>
  </si>
  <si>
    <t>Толмачева Ксения Александровна</t>
  </si>
  <si>
    <t>Тяпкина Елена Александровна</t>
  </si>
  <si>
    <t>Гордеева Марина Николаевна</t>
  </si>
  <si>
    <t>ИЗО</t>
  </si>
  <si>
    <t>черчение</t>
  </si>
  <si>
    <t>Камаева Ольга Константиновна</t>
  </si>
  <si>
    <t>Кирюшенко Ольга Гавриловна</t>
  </si>
  <si>
    <t>Юрченко Татьяна Федоровна</t>
  </si>
  <si>
    <t xml:space="preserve">физика </t>
  </si>
  <si>
    <t>Лубов Борис Витальевич</t>
  </si>
  <si>
    <t>матем.</t>
  </si>
  <si>
    <t>Кордова Светлана Владимировна</t>
  </si>
  <si>
    <t>Шапкун Валентина Николаевна</t>
  </si>
  <si>
    <t>Шиянова Марина Анатольевна</t>
  </si>
  <si>
    <t>ин.яз.</t>
  </si>
  <si>
    <t>Путинцева Валерия Александровна</t>
  </si>
  <si>
    <t>ин. яз.</t>
  </si>
  <si>
    <t>ин. яз. (нем.)</t>
  </si>
  <si>
    <t>Еременко Елена Владимировна</t>
  </si>
  <si>
    <t>Уголькова Наталья Аврамовна</t>
  </si>
  <si>
    <t>Черная Татьяна Валерьевна</t>
  </si>
  <si>
    <t>Бычек Ирина Павловна</t>
  </si>
  <si>
    <t>учит.истории</t>
  </si>
  <si>
    <t>Хачатурова Седа Миграновна</t>
  </si>
  <si>
    <t>Цупко Светлана Сергеевна</t>
  </si>
  <si>
    <t>экономика</t>
  </si>
  <si>
    <t>эконом</t>
  </si>
  <si>
    <t>Юрченко Вячеслав Дмитриевич</t>
  </si>
  <si>
    <t>физика</t>
  </si>
  <si>
    <t>Бойко Ольга Николаевна</t>
  </si>
  <si>
    <t>Цой Юрий Романович</t>
  </si>
  <si>
    <t>Зайцев Сергей Александрович</t>
  </si>
  <si>
    <t>вакансия</t>
  </si>
  <si>
    <t>Часов по плану:</t>
  </si>
  <si>
    <t>Директор МОУ СОШ № 29</t>
  </si>
  <si>
    <t>_____________________________</t>
  </si>
  <si>
    <r>
      <t xml:space="preserve">             </t>
    </r>
    <r>
      <rPr>
        <u val="single"/>
        <sz val="10"/>
        <rFont val="Arial Cyr"/>
        <family val="0"/>
      </rPr>
      <t xml:space="preserve">Беденко И.Е.   </t>
    </r>
    <r>
      <rPr>
        <sz val="10"/>
        <rFont val="Arial Cyr"/>
        <family val="0"/>
      </rPr>
      <t xml:space="preserve">    </t>
    </r>
  </si>
  <si>
    <t>Члены тарификационной комиссии</t>
  </si>
  <si>
    <t>Таран В.С.</t>
  </si>
  <si>
    <t>Дробот Н.Н.</t>
  </si>
  <si>
    <t>(подпись)</t>
  </si>
  <si>
    <t>(расшифровка подписи)</t>
  </si>
  <si>
    <t>Бровцева Я.Г.</t>
  </si>
  <si>
    <t>Баскакова Н.А.</t>
  </si>
  <si>
    <t>Класс</t>
  </si>
  <si>
    <t>3 А</t>
  </si>
  <si>
    <t>4 Б</t>
  </si>
  <si>
    <t>6 Б</t>
  </si>
  <si>
    <t>7 Б</t>
  </si>
  <si>
    <t>7 В</t>
  </si>
  <si>
    <t>9 А</t>
  </si>
  <si>
    <t>9 Б</t>
  </si>
  <si>
    <t>9Б</t>
  </si>
  <si>
    <t>9 Г</t>
  </si>
  <si>
    <t>11 В</t>
  </si>
  <si>
    <t>Учитель/ученик</t>
  </si>
  <si>
    <t>Можейко А.</t>
  </si>
  <si>
    <t>Глущенко А.</t>
  </si>
  <si>
    <t>Геворкова К.</t>
  </si>
  <si>
    <t>Мусиенко В.</t>
  </si>
  <si>
    <t>Боханова А.</t>
  </si>
  <si>
    <t>Васковский М</t>
  </si>
  <si>
    <t>Орос О.</t>
  </si>
  <si>
    <t>Сусло А.</t>
  </si>
  <si>
    <t>Глухих В.</t>
  </si>
  <si>
    <t>Васильченко Д.</t>
  </si>
  <si>
    <t>Лубинец В.</t>
  </si>
  <si>
    <t>Гармашева Н. А.</t>
  </si>
  <si>
    <t>Маслецова О. В.</t>
  </si>
  <si>
    <t>Бондаренко Т. Н.</t>
  </si>
  <si>
    <t>Шипилова Е. М.</t>
  </si>
  <si>
    <t>Бикова Е. А.</t>
  </si>
  <si>
    <t>Стенина Л. Б.</t>
  </si>
  <si>
    <t>Камаева О.К.</t>
  </si>
  <si>
    <t>Ревозян Е.М.</t>
  </si>
  <si>
    <t>Толмачева О. А.</t>
  </si>
  <si>
    <t>Полякова Е. М.</t>
  </si>
  <si>
    <t>Хачатурова С. М.</t>
  </si>
  <si>
    <t>Середовая Н. А.</t>
  </si>
  <si>
    <t>Прончатова В. Г.</t>
  </si>
  <si>
    <t>Уголькова Н. А.</t>
  </si>
  <si>
    <t>Прилепина О. Б.</t>
  </si>
  <si>
    <t>Котова Е. В.</t>
  </si>
  <si>
    <t>Юрченко Т. Ф.</t>
  </si>
  <si>
    <t>Бровцева Я. Г.</t>
  </si>
  <si>
    <t>Короткова Е.Е.</t>
  </si>
  <si>
    <t>Ежикова Е.А.</t>
  </si>
  <si>
    <t>Голубицкая М.Е.</t>
  </si>
  <si>
    <t>Вишневская О.В.</t>
  </si>
  <si>
    <t>Хихловская Г.П.</t>
  </si>
  <si>
    <t>Сильченко Т.В.</t>
  </si>
  <si>
    <t>Юрченко В. Д.</t>
  </si>
  <si>
    <t>Тяпкина Е. А.</t>
  </si>
  <si>
    <t>Цой Ю. Р.</t>
  </si>
  <si>
    <t>Курлович Г. В.</t>
  </si>
  <si>
    <t xml:space="preserve">Директор                               </t>
  </si>
  <si>
    <t>И. Е. Беденко</t>
  </si>
  <si>
    <t>Утверждаю:</t>
  </si>
  <si>
    <t xml:space="preserve">Директор МОУ СОШ № 29 </t>
  </si>
  <si>
    <t>коэфф.</t>
  </si>
  <si>
    <t xml:space="preserve">катег. </t>
  </si>
  <si>
    <t>Приказ о присвоении категории</t>
  </si>
  <si>
    <t>оконч аттест</t>
  </si>
  <si>
    <t>предмет</t>
  </si>
  <si>
    <t>нач. кл.</t>
  </si>
  <si>
    <t>Высш</t>
  </si>
  <si>
    <t>Высшая</t>
  </si>
  <si>
    <t>матем</t>
  </si>
  <si>
    <t>Бикова Елена Алекс.</t>
  </si>
  <si>
    <t>информ</t>
  </si>
  <si>
    <t>русск. Яз.</t>
  </si>
  <si>
    <t>физ-ра</t>
  </si>
  <si>
    <t>Бровцева Ярославна Геннадьевна</t>
  </si>
  <si>
    <t>биолог</t>
  </si>
  <si>
    <t>РУО №01-07/162 от 27.03.2009</t>
  </si>
  <si>
    <t>0,15</t>
  </si>
  <si>
    <t>РУО № 01-07/914 от 25.11.2009</t>
  </si>
  <si>
    <t>англ. Яз.</t>
  </si>
  <si>
    <t>Ежикова Евгения Амнемпадистовна</t>
  </si>
  <si>
    <t>географ</t>
  </si>
  <si>
    <t>РУО № 01-07/99 от 26.02.2009</t>
  </si>
  <si>
    <t>Лашко Наталья Владимировна</t>
  </si>
  <si>
    <t>русск.яз</t>
  </si>
  <si>
    <t>Павлова Светлана Валентиновна</t>
  </si>
  <si>
    <t>ДОН №585 от 03.03.2010</t>
  </si>
  <si>
    <t>Сибирякова Анастасия Алекс.</t>
  </si>
  <si>
    <t>Сидаравичене Евгения Михайловна</t>
  </si>
  <si>
    <t>Сильченко Татьяна Викторовна</t>
  </si>
  <si>
    <t>Сысина Ирина Николаевна</t>
  </si>
  <si>
    <t>обществ</t>
  </si>
  <si>
    <t>ДОН № 4360 от 29.12.2008</t>
  </si>
  <si>
    <t xml:space="preserve">Чилингарян Марина Роман </t>
  </si>
  <si>
    <t>Шапкун Валентина Николаевн</t>
  </si>
  <si>
    <t>кубан</t>
  </si>
  <si>
    <t>высшая категория</t>
  </si>
  <si>
    <t>первая категория</t>
  </si>
  <si>
    <t>вторая категория</t>
  </si>
  <si>
    <t>нет категории</t>
  </si>
  <si>
    <t xml:space="preserve">        Категорийность  руководящих работников МОУСОШ № 29</t>
  </si>
  <si>
    <t>должность</t>
  </si>
  <si>
    <t>директор</t>
  </si>
  <si>
    <t>зам.</t>
  </si>
  <si>
    <t>дир.</t>
  </si>
  <si>
    <t>Высш.</t>
  </si>
  <si>
    <t>вожатая</t>
  </si>
  <si>
    <t>Беденко Ксения Владимировна</t>
  </si>
  <si>
    <t>соц педаг</t>
  </si>
  <si>
    <t>МОУ СОШ № 29 ст.Новотитаровская</t>
  </si>
  <si>
    <t>2010-2011 учебный год.</t>
  </si>
  <si>
    <t>№</t>
  </si>
  <si>
    <t>Фамилия, Имя, Отчество</t>
  </si>
  <si>
    <t>Образование (наименование учебного заведения). Документ об образовании, номер, дата выдачи. Категория, дата присвоения категории.</t>
  </si>
  <si>
    <t>Занимаемая должность</t>
  </si>
  <si>
    <t>кат</t>
  </si>
  <si>
    <t>Процентная ставка УВП</t>
  </si>
  <si>
    <t>Ставка</t>
  </si>
  <si>
    <t>Должностной оклад в месяц</t>
  </si>
  <si>
    <t>Доплаты и надбавки</t>
  </si>
  <si>
    <t>Всего зарплата в месяц</t>
  </si>
  <si>
    <t>1</t>
  </si>
  <si>
    <t>Высшее МГПИ 1982</t>
  </si>
  <si>
    <t xml:space="preserve">Директор                  </t>
  </si>
  <si>
    <t>2</t>
  </si>
  <si>
    <t>Бровцева Ярославна Геннаьевна</t>
  </si>
  <si>
    <t>Высш.,ЮСГПИ,1995.хим.биол</t>
  </si>
  <si>
    <t>Заместитель директора по УВР</t>
  </si>
  <si>
    <t>3</t>
  </si>
  <si>
    <t>ВИУ полит.ЛВ 297522</t>
  </si>
  <si>
    <t>4</t>
  </si>
  <si>
    <t>Диброва Татьяна Васильевна</t>
  </si>
  <si>
    <t xml:space="preserve">Высш. КГИК  ,1975 библиковед </t>
  </si>
  <si>
    <t>Зав. библиотекой</t>
  </si>
  <si>
    <t>5</t>
  </si>
  <si>
    <t>Высшее ВСВ 0100501 КТГА,2005</t>
  </si>
  <si>
    <t>главный бухгалтер</t>
  </si>
  <si>
    <t>6</t>
  </si>
  <si>
    <t>Баскакова Надежда Алексеевна</t>
  </si>
  <si>
    <t>высш.КГУ 1984г. 488447</t>
  </si>
  <si>
    <t>7</t>
  </si>
  <si>
    <t>Колесниченко Геннадий  Владимирович</t>
  </si>
  <si>
    <t>среднее 1970</t>
  </si>
  <si>
    <t>зам.директора по АХР</t>
  </si>
  <si>
    <t>8</t>
  </si>
  <si>
    <t>Высш. 1986 Днепроп.ХТИ инж. Техно</t>
  </si>
  <si>
    <t xml:space="preserve">Заместитель директора по ВР  </t>
  </si>
  <si>
    <t>9</t>
  </si>
  <si>
    <t>Таран Вера Степановна</t>
  </si>
  <si>
    <t>Высшее Московский гос. университет 1993 - экономист</t>
  </si>
  <si>
    <t>заместитель директора по ФЭР</t>
  </si>
  <si>
    <t>10</t>
  </si>
  <si>
    <t>Заместитель директора УВР</t>
  </si>
  <si>
    <t>Директор МОУ СОШ №29</t>
  </si>
  <si>
    <t>И.Е.Беденко</t>
  </si>
  <si>
    <t>Образование (наименование учебного заведения). Документ об образовании, номер, дата выдачи.</t>
  </si>
  <si>
    <t>Количество занимаемых ставок</t>
  </si>
  <si>
    <t>Коваленко Василий Валентинович</t>
  </si>
  <si>
    <t>Ростов-на-Дону Авт.дор.тех3Т 284583,1984</t>
  </si>
  <si>
    <t>Педагог дополнительного образования</t>
  </si>
  <si>
    <t>Слюсаренко Николай Константинович</t>
  </si>
  <si>
    <t>Ср/спец. Ростов-на-Дону ж/д техн. 1984 механик</t>
  </si>
  <si>
    <t>СМУ.ДВС 0574715, психолог</t>
  </si>
  <si>
    <t>высш.РВ 259533ю, НПИ</t>
  </si>
  <si>
    <t>педагог психолог</t>
  </si>
  <si>
    <t>Лощакова  Светлана Ивановна</t>
  </si>
  <si>
    <t>Ср.-спец. МЭГУ,</t>
  </si>
  <si>
    <t>Маюренко Анат. Григор.</t>
  </si>
  <si>
    <t>ср.спец БМУ 183998,1969</t>
  </si>
  <si>
    <t>высш.КСХИ Н 395355 1959</t>
  </si>
  <si>
    <t>Гармашов Леонид А.</t>
  </si>
  <si>
    <t>ср.спец КТСП183998,1969</t>
  </si>
  <si>
    <t>КМ колледж СБ 7033001.2007</t>
  </si>
  <si>
    <t>Кр.коллдеж электр.СБ 0336802б,998</t>
  </si>
  <si>
    <t>Уголькова Наталья  Арамовна</t>
  </si>
  <si>
    <t>высш.Аз ПИ НВ 957484</t>
  </si>
  <si>
    <t>Андриевская  Людмила Александровна</t>
  </si>
  <si>
    <t>среднее проф. Колледж Усть-Лабинск</t>
  </si>
  <si>
    <t>высшее КГУ 1996 г.ЭВ 645083</t>
  </si>
  <si>
    <t>высш.ИВ 618015 АГП, 1984</t>
  </si>
  <si>
    <t>Директор МОУ СОШ № 29_____________________________</t>
  </si>
  <si>
    <t>______________________</t>
  </si>
  <si>
    <t>_______________________</t>
  </si>
  <si>
    <t>Ин.яз</t>
  </si>
  <si>
    <t>месячная</t>
  </si>
  <si>
    <t>01января 2011г.</t>
  </si>
  <si>
    <t>" 01 "  января  2011г.</t>
  </si>
  <si>
    <t>ст.вожатая</t>
  </si>
  <si>
    <t>"01 " января 2011г.</t>
  </si>
  <si>
    <t>3 Г</t>
  </si>
  <si>
    <t>Соляников И.</t>
  </si>
  <si>
    <t>7 Г</t>
  </si>
  <si>
    <t>Редкокашин А.</t>
  </si>
  <si>
    <t>Брагина Л.</t>
  </si>
  <si>
    <t>Резанов О.</t>
  </si>
  <si>
    <t>Абрамов В.</t>
  </si>
  <si>
    <t>6 Г</t>
  </si>
  <si>
    <t>1 В</t>
  </si>
  <si>
    <t>вид обучения</t>
  </si>
  <si>
    <t>VIII</t>
  </si>
  <si>
    <t>VII</t>
  </si>
  <si>
    <t>ООШ</t>
  </si>
  <si>
    <t>Лашко Н.В.</t>
  </si>
  <si>
    <t>Приходченко И.В.</t>
  </si>
  <si>
    <t>Борисова О.А.</t>
  </si>
  <si>
    <t>Закревская Л.А.</t>
  </si>
  <si>
    <t>Кордова С.В.</t>
  </si>
  <si>
    <t>Павлова С.В.</t>
  </si>
  <si>
    <t>Бычек И.П.</t>
  </si>
  <si>
    <t>Тарификация надомного обучения  на 2010-2011 учебный год  /МОУ СОШ № 29 /01 января 2011г.</t>
  </si>
  <si>
    <t>Лощакова С.И.</t>
  </si>
  <si>
    <t>Зотова Г.В.</t>
  </si>
  <si>
    <t>Кныш Т.С.</t>
  </si>
  <si>
    <t>Путинцева В.А.</t>
  </si>
  <si>
    <t xml:space="preserve">Заместитель директора по УМР  </t>
  </si>
  <si>
    <t>Картазаева Оксана Васильевна</t>
  </si>
  <si>
    <t>Закревский Владимир Васильевич</t>
  </si>
  <si>
    <t>Закревский В.В.</t>
  </si>
  <si>
    <t>инфор-матика</t>
  </si>
  <si>
    <t>Титаренко М.П.</t>
  </si>
  <si>
    <t>кубановед.</t>
  </si>
  <si>
    <t>природовед</t>
  </si>
  <si>
    <t>иностр. язык</t>
  </si>
  <si>
    <t>обществозн.</t>
  </si>
  <si>
    <t>кубановед</t>
  </si>
  <si>
    <t>элект. курс</t>
  </si>
  <si>
    <t>декр.</t>
  </si>
  <si>
    <t>Сысина И.Н.</t>
  </si>
  <si>
    <t>Булавацкая Елена Владимировна</t>
  </si>
  <si>
    <t>информат</t>
  </si>
  <si>
    <t>иностр. яз.</t>
  </si>
  <si>
    <t>рус. яз. и литер.</t>
  </si>
  <si>
    <t>истории</t>
  </si>
  <si>
    <t>Григорьева Елена Николаевна</t>
  </si>
  <si>
    <t>категория</t>
  </si>
  <si>
    <t>Павлова Л.В.</t>
  </si>
  <si>
    <t>ОПК</t>
  </si>
  <si>
    <t>ОФП</t>
  </si>
  <si>
    <t>01 января 2011г.</t>
  </si>
  <si>
    <t>Ин.</t>
  </si>
  <si>
    <t>яз</t>
  </si>
  <si>
    <t>декрет</t>
  </si>
  <si>
    <t>математ.</t>
  </si>
  <si>
    <t>русск. яз и литер.</t>
  </si>
  <si>
    <t>русск. яз.и лит.</t>
  </si>
  <si>
    <t>Чилингарян Марина Романовна</t>
  </si>
  <si>
    <t>Чернышёва Людмила Николаевна</t>
  </si>
  <si>
    <t>Чёрная Татьяна Валерьевна</t>
  </si>
  <si>
    <t>Юрченко Татьяна Фёдоровна</t>
  </si>
  <si>
    <t>Уголькова Наталья Арамовна</t>
  </si>
  <si>
    <t>Толмачёва Ксения Александровна</t>
  </si>
  <si>
    <t>информат.</t>
  </si>
  <si>
    <t>обществозн</t>
  </si>
  <si>
    <t>Смолдырева М.А.</t>
  </si>
  <si>
    <t>иностран. язык</t>
  </si>
  <si>
    <t>11а</t>
  </si>
  <si>
    <t>10а</t>
  </si>
  <si>
    <t>________________________</t>
  </si>
  <si>
    <r>
      <t xml:space="preserve">                       о распределении учебной нагрузки учителей МОУ СОШ № _</t>
    </r>
    <r>
      <rPr>
        <b/>
        <u val="single"/>
        <sz val="10"/>
        <rFont val="Arial Cyr"/>
        <family val="2"/>
      </rPr>
      <t>29</t>
    </r>
    <r>
      <rPr>
        <b/>
        <sz val="10"/>
        <rFont val="Arial Cyr"/>
        <family val="2"/>
      </rPr>
      <t>_на 2010-2011 учебный год    01 января 2011г.</t>
    </r>
  </si>
  <si>
    <t>количество часов  в неделю</t>
  </si>
  <si>
    <t>технолог</t>
  </si>
  <si>
    <t>физ. культура</t>
  </si>
  <si>
    <t>технолог.</t>
  </si>
  <si>
    <t xml:space="preserve">ин. яз. </t>
  </si>
  <si>
    <t>РУО № 1040 от 29.10. 2010</t>
  </si>
  <si>
    <t>ОУ № 406 от 28.12.2010</t>
  </si>
  <si>
    <t>УО № 359 от 10.12.2010</t>
  </si>
  <si>
    <t>ДОН № 4077от 08.12.2010</t>
  </si>
  <si>
    <t>РУО №2323 от 30.12.2010</t>
  </si>
  <si>
    <t>РУО №1191 от 30.11.2010</t>
  </si>
  <si>
    <t>ДОН № 4435 от 28.12.2010</t>
  </si>
  <si>
    <t>М.А. Кунаковская</t>
  </si>
  <si>
    <t>Кунаковская Марина Александровна</t>
  </si>
  <si>
    <t>ДОН №159 от 29.01.2009</t>
  </si>
  <si>
    <t>ДОН № 6647 от 09.12.2011</t>
  </si>
  <si>
    <t>Мамась Елена Васильевна</t>
  </si>
  <si>
    <t>ДОН №908 от 28.02.2012</t>
  </si>
  <si>
    <t>Ефременко Лариса Бегларовна</t>
  </si>
  <si>
    <t>ОУ № 243 от 18.11.2010</t>
  </si>
  <si>
    <t>РУО № 2323 от 30.12.2010</t>
  </si>
  <si>
    <t>ДОН № 329 от 01.02.2012</t>
  </si>
  <si>
    <t>ДОН № 1784 от 02.04.2012</t>
  </si>
  <si>
    <t>Иванова Тамила Султановна</t>
  </si>
  <si>
    <t>Дашьян Лилия Артуриковна</t>
  </si>
  <si>
    <t>Мосолов Сергей Юрьевич</t>
  </si>
  <si>
    <t>Жарко Елена Анатольевна</t>
  </si>
  <si>
    <t>Черныш Сергей Анатольевич</t>
  </si>
  <si>
    <t>Гавриленко Анна Сергеевна</t>
  </si>
  <si>
    <t>Левенец Вадим Павлович</t>
  </si>
  <si>
    <t>ДОН №  1 от 10.01.2017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01-07/989 от 27.12.2006</t>
  </si>
  <si>
    <t>ДОН №3509 от 28.04.2012</t>
  </si>
  <si>
    <t>28.04.17.</t>
  </si>
  <si>
    <t>Сидорец Юлия Анатольевна</t>
  </si>
  <si>
    <t>ДОН № 3509 от 28.04.2012</t>
  </si>
  <si>
    <t>Лаптиева Нелли Эдуардовна</t>
  </si>
  <si>
    <t>Плотникова Наталья Васильевна</t>
  </si>
  <si>
    <t>Юрченко Валентина Николаевна</t>
  </si>
  <si>
    <t>Кунаковская Марина Александровн</t>
  </si>
  <si>
    <t>Агаджанян Сиран Алековна</t>
  </si>
  <si>
    <t>Ежикова Евгения Анемподистов</t>
  </si>
  <si>
    <t>Стеннина Любовь Борисовна</t>
  </si>
  <si>
    <t>Сидорова Анастасия Сергеевна</t>
  </si>
  <si>
    <t>МОН №8295 от 02.11.2012</t>
  </si>
  <si>
    <t>МОН №7574 от 03.10.2012</t>
  </si>
  <si>
    <t>0,1</t>
  </si>
  <si>
    <t>Капцова Екатерина Павловна</t>
  </si>
  <si>
    <t>МОН № 8805 от 27.11.2012</t>
  </si>
  <si>
    <t>МОН № 9653 от 27.12.2012</t>
  </si>
  <si>
    <t>Журавлева Елена Вячеславовна</t>
  </si>
  <si>
    <t>Турченко Алена Валерьевна</t>
  </si>
  <si>
    <t>Кошман Оксана Сергеевна</t>
  </si>
  <si>
    <t>Мартынова Анна Вячеславовна</t>
  </si>
  <si>
    <t>Коломиец Светлана Владимировна</t>
  </si>
  <si>
    <t>Белоколодова Наталья Юрьевна</t>
  </si>
  <si>
    <t>Рыбалкина Юлия Михайловна0</t>
  </si>
  <si>
    <t>Косенко Светлана Александровна</t>
  </si>
  <si>
    <t>псих</t>
  </si>
  <si>
    <t>Ярославская Ярославна Геннадьевна</t>
  </si>
  <si>
    <t>МОН № 6592 от 05.11.2013</t>
  </si>
  <si>
    <t>МОН № 6592 от 05.11. 2013</t>
  </si>
  <si>
    <t>31.11.2018</t>
  </si>
  <si>
    <t>31.11.18</t>
  </si>
  <si>
    <t xml:space="preserve">высш </t>
  </si>
  <si>
    <t>МОН № 6022 от 30.09.2013</t>
  </si>
  <si>
    <t>Скрыбцова Надежда Игоревна</t>
  </si>
  <si>
    <t>Ситникова Оксана Алексеевна</t>
  </si>
  <si>
    <t>ПДО</t>
  </si>
  <si>
    <t xml:space="preserve">       Сведения о категорийности  учителей МОУСОШ № 29    на  01.01.2014</t>
  </si>
  <si>
    <t>Джексембеков Олег Алесандрович</t>
  </si>
  <si>
    <t>ДОН №2423 от 28.12.2010</t>
  </si>
  <si>
    <t>Ильина Алевтина Михайловна</t>
  </si>
  <si>
    <t>81 чел. Без внеш. совместителей</t>
  </si>
  <si>
    <t>соответствие занимаемой долж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</si>
</sst>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.000"/>
    <numFmt numFmtId="168" formatCode="_-* #,##0_р_._-;\-* #,##0_р_._-;_-* &quot;-&quot;??_р_._-;_-@_-"/>
    <numFmt numFmtId="169" formatCode="_-* #,##0\ _р_._-;\-* #,##0\ _р_._-;_-* &quot;-&quot;??\ _р_._-;_-@_-"/>
    <numFmt numFmtId="170" formatCode="_-* #,##0_р_._-;\-* #,##0_р_._-;_-* &quot;-&quot;?_р_._-;_-@_-"/>
    <numFmt numFmtId="171" formatCode="d/m/yy;@"/>
    <numFmt numFmtId="172" formatCode="dd/mm/yy;@"/>
    <numFmt numFmtId="173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8"/>
      <name val="Arial Cyr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7"/>
      <name val="Arial Cyr"/>
      <family val="0"/>
    </font>
    <font>
      <b/>
      <u val="single"/>
      <sz val="8"/>
      <name val="Arial Cyr"/>
      <family val="0"/>
    </font>
    <font>
      <b/>
      <i/>
      <sz val="8"/>
      <name val="Arial Cyr"/>
      <family val="0"/>
    </font>
    <font>
      <sz val="7"/>
      <name val="Times New Roman"/>
      <family val="1"/>
    </font>
    <font>
      <sz val="8"/>
      <color indexed="12"/>
      <name val="Times New Roman"/>
      <family val="1"/>
    </font>
    <font>
      <b/>
      <sz val="12"/>
      <name val="Georgia"/>
      <family val="1"/>
    </font>
    <font>
      <b/>
      <sz val="14"/>
      <name val="Georgia"/>
      <family val="1"/>
    </font>
    <font>
      <b/>
      <u val="single"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name val="Arial Cyr"/>
      <family val="2"/>
    </font>
    <font>
      <b/>
      <i/>
      <sz val="10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b/>
      <sz val="16"/>
      <name val="Arial Cyr"/>
      <family val="0"/>
    </font>
    <font>
      <b/>
      <sz val="9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49">
    <xf numFmtId="0" fontId="0" fillId="0" borderId="0" xfId="0" applyFont="1" applyAlignment="1">
      <alignment/>
    </xf>
    <xf numFmtId="0" fontId="2" fillId="0" borderId="0" xfId="59">
      <alignment/>
      <protection/>
    </xf>
    <xf numFmtId="0" fontId="2" fillId="0" borderId="0" xfId="59" applyFill="1">
      <alignment/>
      <protection/>
    </xf>
    <xf numFmtId="0" fontId="9" fillId="0" borderId="0" xfId="59" applyFont="1">
      <alignment/>
      <protection/>
    </xf>
    <xf numFmtId="0" fontId="2" fillId="0" borderId="0" xfId="59" applyFont="1">
      <alignment/>
      <protection/>
    </xf>
    <xf numFmtId="0" fontId="5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5" fillId="0" borderId="0" xfId="59" applyFont="1">
      <alignment/>
      <protection/>
    </xf>
    <xf numFmtId="0" fontId="5" fillId="0" borderId="0" xfId="59" applyFont="1">
      <alignment/>
      <protection/>
    </xf>
    <xf numFmtId="0" fontId="12" fillId="0" borderId="10" xfId="59" applyFont="1" applyBorder="1" applyAlignment="1">
      <alignment horizontal="center" vertical="top" wrapText="1"/>
      <protection/>
    </xf>
    <xf numFmtId="0" fontId="12" fillId="0" borderId="10" xfId="59" applyFont="1" applyBorder="1" applyAlignment="1" applyProtection="1">
      <alignment horizontal="center" vertical="top" wrapText="1"/>
      <protection locked="0"/>
    </xf>
    <xf numFmtId="0" fontId="8" fillId="0" borderId="10" xfId="59" applyFont="1" applyBorder="1" applyAlignment="1" applyProtection="1">
      <alignment wrapText="1"/>
      <protection locked="0"/>
    </xf>
    <xf numFmtId="0" fontId="2" fillId="0" borderId="10" xfId="59" applyBorder="1" applyAlignment="1">
      <alignment vertical="top" wrapText="1"/>
      <protection/>
    </xf>
    <xf numFmtId="0" fontId="12" fillId="0" borderId="10" xfId="59" applyFont="1" applyBorder="1" applyAlignment="1">
      <alignment vertical="top" wrapText="1"/>
      <protection/>
    </xf>
    <xf numFmtId="0" fontId="12" fillId="0" borderId="10" xfId="59" applyFont="1" applyFill="1" applyBorder="1" applyAlignment="1">
      <alignment horizontal="center" vertical="top" wrapText="1"/>
      <protection/>
    </xf>
    <xf numFmtId="0" fontId="12" fillId="0" borderId="11" xfId="59" applyFont="1" applyBorder="1" applyAlignment="1">
      <alignment vertical="top" wrapText="1"/>
      <protection/>
    </xf>
    <xf numFmtId="0" fontId="12" fillId="0" borderId="11" xfId="59" applyFont="1" applyBorder="1" applyAlignment="1">
      <alignment horizontal="center" vertical="top" wrapText="1"/>
      <protection/>
    </xf>
    <xf numFmtId="0" fontId="12" fillId="0" borderId="11" xfId="59" applyFont="1" applyFill="1" applyBorder="1" applyAlignment="1">
      <alignment horizontal="center" vertical="top" wrapText="1"/>
      <protection/>
    </xf>
    <xf numFmtId="0" fontId="12" fillId="0" borderId="12" xfId="59" applyFont="1" applyFill="1" applyBorder="1" applyAlignment="1">
      <alignment vertical="top" wrapText="1"/>
      <protection/>
    </xf>
    <xf numFmtId="0" fontId="12" fillId="0" borderId="13" xfId="59" applyFont="1" applyFill="1" applyBorder="1" applyAlignment="1">
      <alignment vertical="top" wrapText="1"/>
      <protection/>
    </xf>
    <xf numFmtId="0" fontId="12" fillId="0" borderId="13" xfId="59" applyFont="1" applyFill="1" applyBorder="1" applyAlignment="1">
      <alignment horizontal="center" vertical="top" wrapText="1"/>
      <protection/>
    </xf>
    <xf numFmtId="0" fontId="12" fillId="33" borderId="13" xfId="59" applyFont="1" applyFill="1" applyBorder="1" applyAlignment="1">
      <alignment horizontal="center" vertical="top" wrapText="1"/>
      <protection/>
    </xf>
    <xf numFmtId="0" fontId="12" fillId="0" borderId="14" xfId="59" applyFont="1" applyBorder="1" applyAlignment="1">
      <alignment vertical="top" wrapText="1"/>
      <protection/>
    </xf>
    <xf numFmtId="0" fontId="12" fillId="0" borderId="14" xfId="59" applyFont="1" applyBorder="1" applyAlignment="1">
      <alignment horizontal="center" vertical="top" wrapText="1"/>
      <protection/>
    </xf>
    <xf numFmtId="0" fontId="12" fillId="0" borderId="14" xfId="59" applyFont="1" applyFill="1" applyBorder="1" applyAlignment="1">
      <alignment horizontal="center" vertical="top" wrapText="1"/>
      <protection/>
    </xf>
    <xf numFmtId="0" fontId="12" fillId="0" borderId="12" xfId="59" applyFont="1" applyBorder="1" applyAlignment="1">
      <alignment vertical="top" wrapText="1"/>
      <protection/>
    </xf>
    <xf numFmtId="0" fontId="12" fillId="0" borderId="13" xfId="59" applyFont="1" applyBorder="1" applyAlignment="1">
      <alignment vertical="top" wrapText="1"/>
      <protection/>
    </xf>
    <xf numFmtId="0" fontId="12" fillId="0" borderId="13" xfId="59" applyFont="1" applyBorder="1" applyAlignment="1">
      <alignment horizontal="center" vertical="top" wrapText="1"/>
      <protection/>
    </xf>
    <xf numFmtId="0" fontId="12" fillId="34" borderId="12" xfId="59" applyFont="1" applyFill="1" applyBorder="1" applyAlignment="1">
      <alignment vertical="top" wrapText="1"/>
      <protection/>
    </xf>
    <xf numFmtId="0" fontId="12" fillId="34" borderId="13" xfId="59" applyFont="1" applyFill="1" applyBorder="1" applyAlignment="1">
      <alignment vertical="top" wrapText="1"/>
      <protection/>
    </xf>
    <xf numFmtId="0" fontId="12" fillId="34" borderId="13" xfId="59" applyFont="1" applyFill="1" applyBorder="1" applyAlignment="1">
      <alignment horizontal="center" vertical="top" wrapText="1"/>
      <protection/>
    </xf>
    <xf numFmtId="0" fontId="5" fillId="34" borderId="13" xfId="59" applyFont="1" applyFill="1" applyBorder="1" applyAlignment="1">
      <alignment horizontal="center" vertical="top" wrapText="1"/>
      <protection/>
    </xf>
    <xf numFmtId="0" fontId="17" fillId="0" borderId="11" xfId="59" applyFont="1" applyBorder="1" applyAlignment="1">
      <alignment vertical="top" wrapText="1"/>
      <protection/>
    </xf>
    <xf numFmtId="0" fontId="17" fillId="0" borderId="11" xfId="59" applyFont="1" applyBorder="1" applyAlignment="1">
      <alignment horizontal="center" vertical="top" wrapText="1"/>
      <protection/>
    </xf>
    <xf numFmtId="0" fontId="12" fillId="0" borderId="15" xfId="59" applyFont="1" applyBorder="1" applyAlignment="1">
      <alignment vertical="top" wrapText="1"/>
      <protection/>
    </xf>
    <xf numFmtId="0" fontId="12" fillId="33" borderId="11" xfId="59" applyFont="1" applyFill="1" applyBorder="1" applyAlignment="1">
      <alignment horizontal="center" vertical="top" wrapText="1"/>
      <protection/>
    </xf>
    <xf numFmtId="0" fontId="12" fillId="35" borderId="10" xfId="59" applyFont="1" applyFill="1" applyBorder="1" applyAlignment="1">
      <alignment vertical="top" wrapText="1"/>
      <protection/>
    </xf>
    <xf numFmtId="0" fontId="12" fillId="35" borderId="14" xfId="59" applyFont="1" applyFill="1" applyBorder="1" applyAlignment="1">
      <alignment vertical="top" wrapText="1"/>
      <protection/>
    </xf>
    <xf numFmtId="0" fontId="12" fillId="35" borderId="14" xfId="59" applyFont="1" applyFill="1" applyBorder="1" applyAlignment="1">
      <alignment horizontal="center" vertical="top" wrapText="1"/>
      <protection/>
    </xf>
    <xf numFmtId="0" fontId="5" fillId="35" borderId="14" xfId="59" applyFont="1" applyFill="1" applyBorder="1" applyAlignment="1">
      <alignment horizontal="center" vertical="top" wrapText="1"/>
      <protection/>
    </xf>
    <xf numFmtId="0" fontId="8" fillId="0" borderId="0" xfId="59" applyFont="1">
      <alignment/>
      <protection/>
    </xf>
    <xf numFmtId="0" fontId="12" fillId="0" borderId="16" xfId="59" applyFont="1" applyBorder="1" applyAlignment="1">
      <alignment vertical="top" wrapText="1"/>
      <protection/>
    </xf>
    <xf numFmtId="0" fontId="12" fillId="0" borderId="17" xfId="59" applyFont="1" applyBorder="1" applyAlignment="1">
      <alignment vertical="top" wrapText="1"/>
      <protection/>
    </xf>
    <xf numFmtId="0" fontId="12" fillId="0" borderId="17" xfId="59" applyFont="1" applyBorder="1" applyAlignment="1">
      <alignment horizontal="center" vertical="top" wrapText="1"/>
      <protection/>
    </xf>
    <xf numFmtId="0" fontId="12" fillId="33" borderId="17" xfId="59" applyFont="1" applyFill="1" applyBorder="1" applyAlignment="1">
      <alignment horizontal="center" vertical="top" wrapText="1"/>
      <protection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10" xfId="60" applyBorder="1">
      <alignment/>
      <protection/>
    </xf>
    <xf numFmtId="0" fontId="2" fillId="0" borderId="10" xfId="60" applyFill="1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2" fillId="0" borderId="11" xfId="60" applyFill="1" applyBorder="1" applyAlignment="1">
      <alignment horizontal="center"/>
      <protection/>
    </xf>
    <xf numFmtId="0" fontId="2" fillId="0" borderId="0" xfId="60" applyFill="1">
      <alignment/>
      <protection/>
    </xf>
    <xf numFmtId="0" fontId="9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14" xfId="60" applyFill="1" applyBorder="1" applyAlignment="1">
      <alignment horizontal="center"/>
      <protection/>
    </xf>
    <xf numFmtId="0" fontId="2" fillId="0" borderId="0" xfId="60" applyBorder="1">
      <alignment/>
      <protection/>
    </xf>
    <xf numFmtId="0" fontId="2" fillId="0" borderId="0" xfId="60" applyFill="1" applyBorder="1">
      <alignment/>
      <protection/>
    </xf>
    <xf numFmtId="0" fontId="2" fillId="0" borderId="0" xfId="60" applyAlignment="1">
      <alignment horizontal="left"/>
      <protection/>
    </xf>
    <xf numFmtId="0" fontId="19" fillId="0" borderId="0" xfId="60" applyFont="1" applyAlignment="1">
      <alignment/>
      <protection/>
    </xf>
    <xf numFmtId="0" fontId="2" fillId="0" borderId="10" xfId="60" applyBorder="1" applyAlignment="1">
      <alignment horizontal="left" vertical="center" wrapText="1"/>
      <protection/>
    </xf>
    <xf numFmtId="0" fontId="2" fillId="0" borderId="10" xfId="60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2" fillId="0" borderId="18" xfId="60" applyBorder="1" applyAlignment="1">
      <alignment horizontal="center" vertical="center" wrapText="1"/>
      <protection/>
    </xf>
    <xf numFmtId="0" fontId="2" fillId="0" borderId="19" xfId="60" applyBorder="1" applyAlignment="1">
      <alignment vertical="center" wrapText="1"/>
      <protection/>
    </xf>
    <xf numFmtId="0" fontId="2" fillId="0" borderId="11" xfId="60" applyBorder="1" applyAlignment="1">
      <alignment horizontal="center" vertical="center" wrapText="1"/>
      <protection/>
    </xf>
    <xf numFmtId="0" fontId="2" fillId="0" borderId="20" xfId="60" applyBorder="1" applyAlignment="1">
      <alignment horizontal="center" vertical="center" wrapText="1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2" fillId="0" borderId="10" xfId="60" applyFill="1" applyBorder="1" applyAlignment="1">
      <alignment horizontal="center" vertical="center" wrapText="1"/>
      <protection/>
    </xf>
    <xf numFmtId="0" fontId="2" fillId="33" borderId="10" xfId="60" applyFill="1" applyBorder="1" applyAlignment="1">
      <alignment horizontal="center" vertical="center" wrapText="1"/>
      <protection/>
    </xf>
    <xf numFmtId="0" fontId="21" fillId="33" borderId="10" xfId="60" applyFont="1" applyFill="1" applyBorder="1" applyAlignment="1">
      <alignment horizontal="center" vertical="center" wrapText="1"/>
      <protection/>
    </xf>
    <xf numFmtId="0" fontId="2" fillId="36" borderId="10" xfId="60" applyFill="1" applyBorder="1" applyAlignment="1">
      <alignment horizontal="center" vertical="center" wrapText="1"/>
      <protection/>
    </xf>
    <xf numFmtId="0" fontId="22" fillId="36" borderId="10" xfId="60" applyFont="1" applyFill="1" applyBorder="1" applyAlignment="1">
      <alignment horizontal="center" vertical="center" wrapText="1"/>
      <protection/>
    </xf>
    <xf numFmtId="0" fontId="21" fillId="36" borderId="10" xfId="60" applyFont="1" applyFill="1" applyBorder="1" applyAlignment="1">
      <alignment horizontal="center" vertical="center" wrapText="1"/>
      <protection/>
    </xf>
    <xf numFmtId="0" fontId="22" fillId="33" borderId="10" xfId="60" applyFont="1" applyFill="1" applyBorder="1" applyAlignment="1">
      <alignment horizontal="center" vertical="center" wrapText="1"/>
      <protection/>
    </xf>
    <xf numFmtId="0" fontId="22" fillId="37" borderId="10" xfId="60" applyFont="1" applyFill="1" applyBorder="1" applyAlignment="1">
      <alignment horizontal="center" vertical="center" wrapText="1"/>
      <protection/>
    </xf>
    <xf numFmtId="0" fontId="2" fillId="37" borderId="10" xfId="60" applyFill="1" applyBorder="1" applyAlignment="1">
      <alignment horizontal="center" vertical="center" wrapText="1"/>
      <protection/>
    </xf>
    <xf numFmtId="0" fontId="23" fillId="33" borderId="10" xfId="60" applyFont="1" applyFill="1" applyBorder="1" applyAlignment="1">
      <alignment horizontal="center" vertical="center" wrapText="1"/>
      <protection/>
    </xf>
    <xf numFmtId="0" fontId="2" fillId="34" borderId="10" xfId="60" applyFill="1" applyBorder="1" applyAlignment="1">
      <alignment horizontal="center" vertical="center" wrapText="1"/>
      <protection/>
    </xf>
    <xf numFmtId="0" fontId="23" fillId="34" borderId="10" xfId="60" applyFont="1" applyFill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26" fillId="0" borderId="10" xfId="60" applyFont="1" applyBorder="1" applyAlignment="1">
      <alignment horizontal="center"/>
      <protection/>
    </xf>
    <xf numFmtId="0" fontId="2" fillId="0" borderId="11" xfId="60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left" vertical="center" wrapText="1"/>
      <protection/>
    </xf>
    <xf numFmtId="0" fontId="10" fillId="0" borderId="10" xfId="60" applyFont="1" applyFill="1" applyBorder="1">
      <alignment/>
      <protection/>
    </xf>
    <xf numFmtId="0" fontId="2" fillId="0" borderId="21" xfId="60" applyBorder="1" applyAlignment="1">
      <alignment horizontal="left" vertical="center" wrapText="1"/>
      <protection/>
    </xf>
    <xf numFmtId="0" fontId="10" fillId="0" borderId="21" xfId="60" applyFont="1" applyBorder="1" applyAlignment="1">
      <alignment horizontal="left" vertical="center" wrapText="1"/>
      <protection/>
    </xf>
    <xf numFmtId="0" fontId="2" fillId="0" borderId="14" xfId="60" applyBorder="1" applyAlignment="1">
      <alignment horizontal="left" vertical="center" wrapText="1"/>
      <protection/>
    </xf>
    <xf numFmtId="0" fontId="10" fillId="0" borderId="14" xfId="60" applyFont="1" applyBorder="1" applyAlignment="1">
      <alignment horizontal="left" vertical="center" wrapText="1"/>
      <protection/>
    </xf>
    <xf numFmtId="0" fontId="2" fillId="0" borderId="10" xfId="60" applyBorder="1" applyAlignment="1">
      <alignment horizontal="left"/>
      <protection/>
    </xf>
    <xf numFmtId="0" fontId="10" fillId="0" borderId="10" xfId="60" applyFont="1" applyBorder="1" applyAlignment="1">
      <alignment horizontal="left"/>
      <protection/>
    </xf>
    <xf numFmtId="0" fontId="10" fillId="0" borderId="10" xfId="60" applyFont="1" applyBorder="1" applyAlignment="1">
      <alignment horizontal="left" vertical="center" wrapText="1"/>
      <protection/>
    </xf>
    <xf numFmtId="0" fontId="2" fillId="37" borderId="10" xfId="60" applyFill="1" applyBorder="1" applyAlignment="1">
      <alignment horizontal="center"/>
      <protection/>
    </xf>
    <xf numFmtId="0" fontId="2" fillId="33" borderId="10" xfId="60" applyFill="1" applyBorder="1" applyAlignment="1">
      <alignment horizontal="center"/>
      <protection/>
    </xf>
    <xf numFmtId="0" fontId="2" fillId="0" borderId="11" xfId="60" applyBorder="1" applyAlignment="1">
      <alignment horizontal="left"/>
      <protection/>
    </xf>
    <xf numFmtId="0" fontId="10" fillId="0" borderId="11" xfId="60" applyFont="1" applyFill="1" applyBorder="1" applyAlignment="1">
      <alignment horizontal="left"/>
      <protection/>
    </xf>
    <xf numFmtId="0" fontId="10" fillId="0" borderId="10" xfId="60" applyFont="1" applyBorder="1">
      <alignment/>
      <protection/>
    </xf>
    <xf numFmtId="0" fontId="2" fillId="0" borderId="21" xfId="60" applyBorder="1" applyAlignment="1">
      <alignment horizontal="left"/>
      <protection/>
    </xf>
    <xf numFmtId="0" fontId="2" fillId="0" borderId="14" xfId="60" applyBorder="1" applyAlignment="1">
      <alignment horizontal="left"/>
      <protection/>
    </xf>
    <xf numFmtId="0" fontId="10" fillId="0" borderId="14" xfId="60" applyFont="1" applyFill="1" applyBorder="1" applyAlignment="1">
      <alignment horizontal="left"/>
      <protection/>
    </xf>
    <xf numFmtId="0" fontId="10" fillId="0" borderId="14" xfId="60" applyFont="1" applyBorder="1" applyAlignment="1">
      <alignment horizontal="left"/>
      <protection/>
    </xf>
    <xf numFmtId="0" fontId="10" fillId="0" borderId="11" xfId="60" applyFont="1" applyBorder="1" applyAlignment="1">
      <alignment horizontal="left"/>
      <protection/>
    </xf>
    <xf numFmtId="0" fontId="10" fillId="36" borderId="10" xfId="60" applyFont="1" applyFill="1" applyBorder="1">
      <alignment/>
      <protection/>
    </xf>
    <xf numFmtId="0" fontId="2" fillId="0" borderId="14" xfId="60" applyFill="1" applyBorder="1" applyAlignment="1">
      <alignment horizontal="left"/>
      <protection/>
    </xf>
    <xf numFmtId="0" fontId="10" fillId="0" borderId="21" xfId="60" applyFont="1" applyFill="1" applyBorder="1">
      <alignment/>
      <protection/>
    </xf>
    <xf numFmtId="0" fontId="10" fillId="0" borderId="10" xfId="60" applyFont="1" applyFill="1" applyBorder="1" applyAlignment="1">
      <alignment horizontal="left" vertical="center" wrapText="1"/>
      <protection/>
    </xf>
    <xf numFmtId="0" fontId="10" fillId="0" borderId="10" xfId="60" applyFont="1" applyFill="1" applyBorder="1" applyAlignment="1">
      <alignment horizontal="left"/>
      <protection/>
    </xf>
    <xf numFmtId="0" fontId="2" fillId="0" borderId="10" xfId="60" applyFill="1" applyBorder="1" applyAlignment="1">
      <alignment horizontal="left"/>
      <protection/>
    </xf>
    <xf numFmtId="0" fontId="4" fillId="0" borderId="10" xfId="60" applyFont="1" applyFill="1" applyBorder="1" applyAlignment="1">
      <alignment horizontal="center"/>
      <protection/>
    </xf>
    <xf numFmtId="0" fontId="4" fillId="0" borderId="0" xfId="60" applyFont="1" applyFill="1">
      <alignment/>
      <protection/>
    </xf>
    <xf numFmtId="0" fontId="2" fillId="37" borderId="11" xfId="60" applyFill="1" applyBorder="1" applyAlignment="1">
      <alignment horizontal="center"/>
      <protection/>
    </xf>
    <xf numFmtId="0" fontId="2" fillId="33" borderId="11" xfId="60" applyFill="1" applyBorder="1" applyAlignment="1">
      <alignment horizontal="center"/>
      <protection/>
    </xf>
    <xf numFmtId="0" fontId="2" fillId="0" borderId="14" xfId="60" applyBorder="1" applyAlignment="1">
      <alignment horizontal="center"/>
      <protection/>
    </xf>
    <xf numFmtId="0" fontId="2" fillId="37" borderId="14" xfId="60" applyFill="1" applyBorder="1" applyAlignment="1">
      <alignment horizontal="center"/>
      <protection/>
    </xf>
    <xf numFmtId="0" fontId="2" fillId="33" borderId="14" xfId="60" applyFill="1" applyBorder="1" applyAlignment="1">
      <alignment horizontal="center"/>
      <protection/>
    </xf>
    <xf numFmtId="0" fontId="10" fillId="0" borderId="21" xfId="60" applyFont="1" applyFill="1" applyBorder="1" applyAlignment="1">
      <alignment horizontal="left"/>
      <protection/>
    </xf>
    <xf numFmtId="0" fontId="9" fillId="0" borderId="0" xfId="60" applyFont="1" applyFill="1" applyBorder="1">
      <alignment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36" borderId="10" xfId="60" applyFont="1" applyFill="1" applyBorder="1" applyAlignment="1">
      <alignment horizontal="center" vertical="center" wrapText="1"/>
      <protection/>
    </xf>
    <xf numFmtId="0" fontId="21" fillId="34" borderId="10" xfId="60" applyFont="1" applyFill="1" applyBorder="1" applyAlignment="1">
      <alignment horizontal="center" vertical="center" wrapText="1"/>
      <protection/>
    </xf>
    <xf numFmtId="0" fontId="22" fillId="34" borderId="10" xfId="60" applyFont="1" applyFill="1" applyBorder="1" applyAlignment="1">
      <alignment horizontal="center" vertical="center" wrapText="1"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0" fontId="24" fillId="0" borderId="10" xfId="60" applyFont="1" applyFill="1" applyBorder="1" applyAlignment="1">
      <alignment horizontal="center" vertical="center" wrapText="1"/>
      <protection/>
    </xf>
    <xf numFmtId="0" fontId="24" fillId="36" borderId="10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left"/>
      <protection/>
    </xf>
    <xf numFmtId="0" fontId="2" fillId="0" borderId="0" xfId="60" applyBorder="1" applyAlignment="1">
      <alignment horizontal="left"/>
      <protection/>
    </xf>
    <xf numFmtId="0" fontId="2" fillId="0" borderId="0" xfId="60" applyFill="1" applyBorder="1" applyAlignment="1">
      <alignment horizontal="left"/>
      <protection/>
    </xf>
    <xf numFmtId="0" fontId="10" fillId="0" borderId="21" xfId="60" applyFont="1" applyBorder="1">
      <alignment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Fill="1" applyBorder="1" applyAlignment="1">
      <alignment horizontal="center"/>
      <protection/>
    </xf>
    <xf numFmtId="0" fontId="2" fillId="0" borderId="21" xfId="60" applyFont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166" fontId="28" fillId="0" borderId="0" xfId="60" applyNumberFormat="1" applyFont="1" applyBorder="1">
      <alignment/>
      <protection/>
    </xf>
    <xf numFmtId="0" fontId="2" fillId="0" borderId="19" xfId="60" applyBorder="1">
      <alignment/>
      <protection/>
    </xf>
    <xf numFmtId="0" fontId="2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2" fillId="0" borderId="21" xfId="60" applyFont="1" applyBorder="1" applyAlignment="1">
      <alignment horizontal="left" wrapText="1"/>
      <protection/>
    </xf>
    <xf numFmtId="0" fontId="2" fillId="0" borderId="14" xfId="60" applyFont="1" applyBorder="1" applyAlignment="1">
      <alignment horizontal="left"/>
      <protection/>
    </xf>
    <xf numFmtId="0" fontId="13" fillId="0" borderId="14" xfId="60" applyFont="1" applyFill="1" applyBorder="1" applyAlignment="1">
      <alignment horizontal="left"/>
      <protection/>
    </xf>
    <xf numFmtId="0" fontId="2" fillId="0" borderId="11" xfId="60" applyFont="1" applyBorder="1" applyAlignment="1">
      <alignment horizontal="left" wrapText="1"/>
      <protection/>
    </xf>
    <xf numFmtId="0" fontId="10" fillId="0" borderId="15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10" fillId="0" borderId="22" xfId="60" applyFont="1" applyFill="1" applyBorder="1">
      <alignment/>
      <protection/>
    </xf>
    <xf numFmtId="0" fontId="10" fillId="0" borderId="23" xfId="60" applyFont="1" applyFill="1" applyBorder="1">
      <alignment/>
      <protection/>
    </xf>
    <xf numFmtId="0" fontId="10" fillId="0" borderId="24" xfId="60" applyFont="1" applyFill="1" applyBorder="1">
      <alignment/>
      <protection/>
    </xf>
    <xf numFmtId="0" fontId="2" fillId="38" borderId="0" xfId="60" applyFont="1" applyFill="1">
      <alignment/>
      <protection/>
    </xf>
    <xf numFmtId="0" fontId="2" fillId="0" borderId="0" xfId="61">
      <alignment/>
      <protection/>
    </xf>
    <xf numFmtId="0" fontId="2" fillId="0" borderId="0" xfId="61" applyFill="1">
      <alignment/>
      <protection/>
    </xf>
    <xf numFmtId="0" fontId="2" fillId="0" borderId="10" xfId="61" applyFont="1" applyBorder="1">
      <alignment/>
      <protection/>
    </xf>
    <xf numFmtId="0" fontId="2" fillId="0" borderId="0" xfId="61" applyBorder="1">
      <alignment/>
      <protection/>
    </xf>
    <xf numFmtId="0" fontId="2" fillId="0" borderId="0" xfId="61" applyFill="1" applyBorder="1">
      <alignment/>
      <protection/>
    </xf>
    <xf numFmtId="0" fontId="10" fillId="0" borderId="0" xfId="61" applyFont="1">
      <alignment/>
      <protection/>
    </xf>
    <xf numFmtId="0" fontId="10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15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0" xfId="61" applyFont="1" applyBorder="1" applyAlignment="1">
      <alignment wrapText="1"/>
      <protection/>
    </xf>
    <xf numFmtId="0" fontId="2" fillId="0" borderId="0" xfId="61" applyProtection="1">
      <alignment/>
      <protection locked="0"/>
    </xf>
    <xf numFmtId="0" fontId="28" fillId="0" borderId="10" xfId="61" applyFont="1" applyBorder="1" applyAlignment="1">
      <alignment wrapText="1"/>
      <protection/>
    </xf>
    <xf numFmtId="0" fontId="28" fillId="0" borderId="10" xfId="61" applyFont="1" applyBorder="1">
      <alignment/>
      <protection/>
    </xf>
    <xf numFmtId="0" fontId="28" fillId="0" borderId="10" xfId="61" applyFont="1" applyFill="1" applyBorder="1">
      <alignment/>
      <protection/>
    </xf>
    <xf numFmtId="0" fontId="27" fillId="0" borderId="25" xfId="61" applyFont="1" applyBorder="1" applyProtection="1">
      <alignment/>
      <protection locked="0"/>
    </xf>
    <xf numFmtId="0" fontId="2" fillId="0" borderId="0" xfId="62">
      <alignment/>
      <protection/>
    </xf>
    <xf numFmtId="0" fontId="2" fillId="0" borderId="10" xfId="62" applyBorder="1">
      <alignment/>
      <protection/>
    </xf>
    <xf numFmtId="0" fontId="2" fillId="0" borderId="10" xfId="62" applyFill="1" applyBorder="1">
      <alignment/>
      <protection/>
    </xf>
    <xf numFmtId="0" fontId="2" fillId="0" borderId="15" xfId="62" applyBorder="1">
      <alignment/>
      <protection/>
    </xf>
    <xf numFmtId="0" fontId="2" fillId="0" borderId="10" xfId="62" applyFont="1" applyBorder="1">
      <alignment/>
      <protection/>
    </xf>
    <xf numFmtId="0" fontId="2" fillId="0" borderId="0" xfId="62" applyBorder="1">
      <alignment/>
      <protection/>
    </xf>
    <xf numFmtId="0" fontId="4" fillId="0" borderId="0" xfId="62" applyFont="1">
      <alignment/>
      <protection/>
    </xf>
    <xf numFmtId="0" fontId="21" fillId="0" borderId="0" xfId="62" applyFont="1">
      <alignment/>
      <protection/>
    </xf>
    <xf numFmtId="0" fontId="24" fillId="0" borderId="0" xfId="62" applyFont="1">
      <alignment/>
      <protection/>
    </xf>
    <xf numFmtId="171" fontId="2" fillId="0" borderId="0" xfId="62" applyNumberFormat="1">
      <alignment/>
      <protection/>
    </xf>
    <xf numFmtId="0" fontId="4" fillId="0" borderId="10" xfId="62" applyFont="1" applyBorder="1">
      <alignment/>
      <protection/>
    </xf>
    <xf numFmtId="0" fontId="4" fillId="0" borderId="10" xfId="62" applyFont="1" applyBorder="1" applyAlignment="1">
      <alignment wrapText="1"/>
      <protection/>
    </xf>
    <xf numFmtId="171" fontId="4" fillId="0" borderId="10" xfId="62" applyNumberFormat="1" applyFont="1" applyBorder="1" applyAlignment="1">
      <alignment wrapText="1"/>
      <protection/>
    </xf>
    <xf numFmtId="0" fontId="2" fillId="0" borderId="15" xfId="62" applyFill="1" applyBorder="1">
      <alignment/>
      <protection/>
    </xf>
    <xf numFmtId="171" fontId="2" fillId="0" borderId="0" xfId="62" applyNumberFormat="1" applyBorder="1">
      <alignment/>
      <protection/>
    </xf>
    <xf numFmtId="0" fontId="24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171" fontId="4" fillId="0" borderId="0" xfId="62" applyNumberFormat="1" applyFont="1" applyBorder="1">
      <alignment/>
      <protection/>
    </xf>
    <xf numFmtId="0" fontId="2" fillId="0" borderId="19" xfId="62" applyBorder="1">
      <alignment/>
      <protection/>
    </xf>
    <xf numFmtId="0" fontId="2" fillId="39" borderId="10" xfId="62" applyFill="1" applyBorder="1">
      <alignment/>
      <protection/>
    </xf>
    <xf numFmtId="172" fontId="2" fillId="0" borderId="10" xfId="62" applyNumberFormat="1" applyBorder="1">
      <alignment/>
      <protection/>
    </xf>
    <xf numFmtId="0" fontId="2" fillId="0" borderId="15" xfId="62" applyFont="1" applyBorder="1">
      <alignment/>
      <protection/>
    </xf>
    <xf numFmtId="0" fontId="4" fillId="0" borderId="22" xfId="62" applyFont="1" applyBorder="1">
      <alignment/>
      <protection/>
    </xf>
    <xf numFmtId="0" fontId="4" fillId="0" borderId="26" xfId="62" applyFont="1" applyBorder="1">
      <alignment/>
      <protection/>
    </xf>
    <xf numFmtId="0" fontId="2" fillId="0" borderId="18" xfId="62" applyBorder="1">
      <alignment/>
      <protection/>
    </xf>
    <xf numFmtId="0" fontId="2" fillId="0" borderId="27" xfId="62" applyBorder="1">
      <alignment/>
      <protection/>
    </xf>
    <xf numFmtId="0" fontId="3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vertical="top" wrapText="1"/>
      <protection/>
    </xf>
    <xf numFmtId="0" fontId="2" fillId="0" borderId="0" xfId="64">
      <alignment/>
      <protection/>
    </xf>
    <xf numFmtId="0" fontId="2" fillId="0" borderId="10" xfId="64" applyBorder="1" applyAlignment="1">
      <alignment horizontal="center"/>
      <protection/>
    </xf>
    <xf numFmtId="0" fontId="2" fillId="0" borderId="10" xfId="64" applyBorder="1">
      <alignment/>
      <protection/>
    </xf>
    <xf numFmtId="0" fontId="2" fillId="0" borderId="0" xfId="64" applyFont="1">
      <alignment/>
      <protection/>
    </xf>
    <xf numFmtId="0" fontId="2" fillId="0" borderId="10" xfId="64" applyFont="1" applyBorder="1">
      <alignment/>
      <protection/>
    </xf>
    <xf numFmtId="0" fontId="2" fillId="0" borderId="0" xfId="64" applyAlignment="1">
      <alignment horizontal="center"/>
      <protection/>
    </xf>
    <xf numFmtId="0" fontId="2" fillId="0" borderId="0" xfId="64" applyBorder="1">
      <alignment/>
      <protection/>
    </xf>
    <xf numFmtId="0" fontId="2" fillId="0" borderId="0" xfId="64" applyFont="1" applyBorder="1">
      <alignment/>
      <protection/>
    </xf>
    <xf numFmtId="0" fontId="2" fillId="0" borderId="10" xfId="64" applyBorder="1" applyAlignment="1">
      <alignment horizontal="left" vertical="center" wrapText="1"/>
      <protection/>
    </xf>
    <xf numFmtId="0" fontId="2" fillId="0" borderId="10" xfId="64" applyBorder="1" applyAlignment="1">
      <alignment horizontal="center" vertical="center" wrapText="1"/>
      <protection/>
    </xf>
    <xf numFmtId="0" fontId="2" fillId="0" borderId="11" xfId="64" applyBorder="1" applyAlignment="1">
      <alignment horizontal="center" vertical="center" wrapText="1"/>
      <protection/>
    </xf>
    <xf numFmtId="0" fontId="25" fillId="0" borderId="10" xfId="64" applyFont="1" applyBorder="1" applyAlignment="1">
      <alignment horizontal="center" vertical="center" wrapText="1"/>
      <protection/>
    </xf>
    <xf numFmtId="0" fontId="2" fillId="0" borderId="14" xfId="64" applyBorder="1" applyAlignment="1">
      <alignment horizontal="left" vertical="center" wrapText="1"/>
      <protection/>
    </xf>
    <xf numFmtId="0" fontId="24" fillId="0" borderId="0" xfId="64" applyFont="1" applyBorder="1">
      <alignment/>
      <protection/>
    </xf>
    <xf numFmtId="0" fontId="10" fillId="0" borderId="10" xfId="64" applyFont="1" applyBorder="1" applyAlignment="1">
      <alignment wrapText="1"/>
      <protection/>
    </xf>
    <xf numFmtId="0" fontId="2" fillId="0" borderId="10" xfId="64" applyFill="1" applyBorder="1" applyAlignment="1">
      <alignment wrapText="1"/>
      <protection/>
    </xf>
    <xf numFmtId="0" fontId="25" fillId="0" borderId="10" xfId="64" applyFont="1" applyBorder="1">
      <alignment/>
      <protection/>
    </xf>
    <xf numFmtId="0" fontId="25" fillId="0" borderId="10" xfId="64" applyFont="1" applyBorder="1" applyAlignment="1">
      <alignment wrapText="1"/>
      <protection/>
    </xf>
    <xf numFmtId="0" fontId="2" fillId="0" borderId="11" xfId="64" applyFont="1" applyBorder="1" applyAlignment="1">
      <alignment horizontal="left" vertical="center" wrapText="1"/>
      <protection/>
    </xf>
    <xf numFmtId="0" fontId="2" fillId="0" borderId="0" xfId="64" applyAlignment="1">
      <alignment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" fontId="25" fillId="0" borderId="10" xfId="64" applyNumberFormat="1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wrapText="1"/>
      <protection/>
    </xf>
    <xf numFmtId="0" fontId="2" fillId="0" borderId="11" xfId="64" applyFont="1" applyBorder="1" applyAlignment="1">
      <alignment horizontal="right"/>
      <protection/>
    </xf>
    <xf numFmtId="0" fontId="2" fillId="0" borderId="10" xfId="64" applyFont="1" applyBorder="1" applyAlignment="1">
      <alignment horizontal="right" shrinkToFit="1"/>
      <protection/>
    </xf>
    <xf numFmtId="0" fontId="2" fillId="0" borderId="10" xfId="64" applyFont="1" applyBorder="1" applyAlignment="1">
      <alignment horizontal="left" vertical="center" wrapText="1"/>
      <protection/>
    </xf>
    <xf numFmtId="2" fontId="2" fillId="0" borderId="10" xfId="64" applyNumberFormat="1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2" fontId="2" fillId="0" borderId="14" xfId="64" applyNumberFormat="1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right"/>
      <protection/>
    </xf>
    <xf numFmtId="49" fontId="2" fillId="0" borderId="10" xfId="64" applyNumberFormat="1" applyFont="1" applyBorder="1" applyAlignment="1">
      <alignment horizontal="right" vertical="center"/>
      <protection/>
    </xf>
    <xf numFmtId="0" fontId="2" fillId="0" borderId="10" xfId="64" applyFont="1" applyBorder="1" applyAlignment="1">
      <alignment horizontal="right"/>
      <protection/>
    </xf>
    <xf numFmtId="0" fontId="2" fillId="0" borderId="14" xfId="64" applyFont="1" applyBorder="1" applyAlignment="1">
      <alignment horizontal="right"/>
      <protection/>
    </xf>
    <xf numFmtId="1" fontId="2" fillId="0" borderId="10" xfId="64" applyNumberFormat="1" applyBorder="1" applyAlignment="1">
      <alignment horizontal="center" vertical="center" wrapText="1"/>
      <protection/>
    </xf>
    <xf numFmtId="49" fontId="29" fillId="0" borderId="0" xfId="64" applyNumberFormat="1" applyFont="1" applyAlignment="1">
      <alignment horizontal="left" vertical="center"/>
      <protection/>
    </xf>
    <xf numFmtId="49" fontId="2" fillId="0" borderId="0" xfId="64" applyNumberFormat="1" applyAlignment="1">
      <alignment horizontal="center" vertical="center" wrapText="1"/>
      <protection/>
    </xf>
    <xf numFmtId="0" fontId="3" fillId="0" borderId="10" xfId="64" applyFont="1" applyBorder="1" applyAlignment="1">
      <alignment vertical="top" wrapText="1"/>
      <protection/>
    </xf>
    <xf numFmtId="0" fontId="2" fillId="0" borderId="10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0" fontId="2" fillId="0" borderId="20" xfId="64" applyFont="1" applyBorder="1">
      <alignment/>
      <protection/>
    </xf>
    <xf numFmtId="0" fontId="2" fillId="0" borderId="20" xfId="64" applyFont="1" applyBorder="1" applyAlignment="1">
      <alignment wrapText="1"/>
      <protection/>
    </xf>
    <xf numFmtId="0" fontId="2" fillId="0" borderId="20" xfId="64" applyFont="1" applyBorder="1" applyAlignment="1">
      <alignment horizontal="left" vertical="center" wrapText="1"/>
      <protection/>
    </xf>
    <xf numFmtId="0" fontId="2" fillId="0" borderId="26" xfId="64" applyBorder="1" applyAlignment="1">
      <alignment horizontal="center" vertical="center" wrapText="1"/>
      <protection/>
    </xf>
    <xf numFmtId="0" fontId="2" fillId="39" borderId="10" xfId="64" applyFill="1" applyBorder="1" applyAlignment="1">
      <alignment horizontal="center"/>
      <protection/>
    </xf>
    <xf numFmtId="0" fontId="2" fillId="39" borderId="10" xfId="64" applyFont="1" applyFill="1" applyBorder="1" applyAlignment="1">
      <alignment horizontal="center" vertical="center" wrapText="1"/>
      <protection/>
    </xf>
    <xf numFmtId="0" fontId="2" fillId="39" borderId="10" xfId="64" applyFill="1" applyBorder="1" applyAlignment="1">
      <alignment horizontal="center" vertical="center" wrapText="1"/>
      <protection/>
    </xf>
    <xf numFmtId="0" fontId="2" fillId="39" borderId="10" xfId="64" applyFont="1" applyFill="1" applyBorder="1" applyAlignment="1">
      <alignment horizontal="center" wrapText="1"/>
      <protection/>
    </xf>
    <xf numFmtId="49" fontId="2" fillId="0" borderId="0" xfId="64" applyNumberFormat="1" applyBorder="1" applyAlignment="1">
      <alignment horizontal="center" vertical="center"/>
      <protection/>
    </xf>
    <xf numFmtId="0" fontId="30" fillId="0" borderId="0" xfId="64" applyFont="1" applyBorder="1">
      <alignment/>
      <protection/>
    </xf>
    <xf numFmtId="0" fontId="31" fillId="0" borderId="0" xfId="0" applyFont="1" applyAlignment="1">
      <alignment/>
    </xf>
    <xf numFmtId="0" fontId="13" fillId="0" borderId="10" xfId="60" applyFont="1" applyFill="1" applyBorder="1">
      <alignment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>
      <alignment/>
      <protection/>
    </xf>
    <xf numFmtId="0" fontId="13" fillId="36" borderId="10" xfId="60" applyFont="1" applyFill="1" applyBorder="1">
      <alignment/>
      <protection/>
    </xf>
    <xf numFmtId="0" fontId="13" fillId="0" borderId="14" xfId="60" applyFont="1" applyBorder="1">
      <alignment/>
      <protection/>
    </xf>
    <xf numFmtId="0" fontId="13" fillId="0" borderId="11" xfId="60" applyFont="1" applyFill="1" applyBorder="1">
      <alignment/>
      <protection/>
    </xf>
    <xf numFmtId="0" fontId="13" fillId="0" borderId="21" xfId="60" applyFont="1" applyFill="1" applyBorder="1">
      <alignment/>
      <protection/>
    </xf>
    <xf numFmtId="0" fontId="13" fillId="0" borderId="14" xfId="60" applyFont="1" applyFill="1" applyBorder="1">
      <alignment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14" fontId="25" fillId="0" borderId="10" xfId="62" applyNumberFormat="1" applyFont="1" applyBorder="1">
      <alignment/>
      <protection/>
    </xf>
    <xf numFmtId="0" fontId="10" fillId="0" borderId="14" xfId="64" applyFont="1" applyBorder="1" applyAlignment="1">
      <alignment wrapText="1"/>
      <protection/>
    </xf>
    <xf numFmtId="0" fontId="2" fillId="0" borderId="10" xfId="64" applyFont="1" applyBorder="1" applyAlignment="1">
      <alignment horizontal="left" vertical="center" shrinkToFit="1"/>
      <protection/>
    </xf>
    <xf numFmtId="0" fontId="11" fillId="0" borderId="10" xfId="60" applyFont="1" applyBorder="1" applyAlignment="1">
      <alignment horizontal="center"/>
      <protection/>
    </xf>
    <xf numFmtId="0" fontId="4" fillId="35" borderId="10" xfId="60" applyFont="1" applyFill="1" applyBorder="1" applyAlignment="1">
      <alignment horizontal="center"/>
      <protection/>
    </xf>
    <xf numFmtId="0" fontId="27" fillId="0" borderId="0" xfId="61" applyFont="1" applyBorder="1" applyProtection="1">
      <alignment/>
      <protection locked="0"/>
    </xf>
    <xf numFmtId="0" fontId="16" fillId="0" borderId="10" xfId="61" applyFont="1" applyBorder="1" applyAlignment="1">
      <alignment/>
      <protection/>
    </xf>
    <xf numFmtId="0" fontId="10" fillId="0" borderId="10" xfId="61" applyFont="1" applyBorder="1" applyAlignment="1">
      <alignment horizontal="right"/>
      <protection/>
    </xf>
    <xf numFmtId="0" fontId="10" fillId="0" borderId="10" xfId="61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10" fillId="40" borderId="10" xfId="61" applyFont="1" applyFill="1" applyBorder="1">
      <alignment/>
      <protection/>
    </xf>
    <xf numFmtId="0" fontId="2" fillId="40" borderId="10" xfId="61" applyFont="1" applyFill="1" applyBorder="1">
      <alignment/>
      <protection/>
    </xf>
    <xf numFmtId="0" fontId="12" fillId="0" borderId="10" xfId="61" applyFont="1" applyBorder="1" applyAlignment="1">
      <alignment wrapText="1"/>
      <protection/>
    </xf>
    <xf numFmtId="0" fontId="12" fillId="0" borderId="10" xfId="61" applyFont="1" applyFill="1" applyBorder="1" applyAlignment="1">
      <alignment wrapText="1"/>
      <protection/>
    </xf>
    <xf numFmtId="0" fontId="12" fillId="0" borderId="21" xfId="61" applyFont="1" applyFill="1" applyBorder="1" applyAlignment="1">
      <alignment wrapText="1"/>
      <protection/>
    </xf>
    <xf numFmtId="0" fontId="3" fillId="0" borderId="0" xfId="63" applyFont="1">
      <alignment/>
      <protection/>
    </xf>
    <xf numFmtId="0" fontId="40" fillId="0" borderId="0" xfId="0" applyFont="1" applyAlignment="1">
      <alignment/>
    </xf>
    <xf numFmtId="49" fontId="12" fillId="0" borderId="10" xfId="63" applyNumberFormat="1" applyFont="1" applyBorder="1" applyAlignment="1">
      <alignment horizontal="center" vertical="center" wrapText="1"/>
      <protection/>
    </xf>
    <xf numFmtId="9" fontId="3" fillId="0" borderId="10" xfId="63" applyNumberFormat="1" applyFont="1" applyBorder="1" applyAlignment="1">
      <alignment horizontal="center" vertical="center" wrapText="1"/>
      <protection/>
    </xf>
    <xf numFmtId="1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0" fontId="7" fillId="0" borderId="19" xfId="63" applyFont="1" applyBorder="1" applyAlignment="1">
      <alignment vertical="center" wrapText="1"/>
      <protection/>
    </xf>
    <xf numFmtId="0" fontId="32" fillId="0" borderId="10" xfId="63" applyFont="1" applyBorder="1" applyAlignment="1">
      <alignment vertical="center" wrapText="1"/>
      <protection/>
    </xf>
    <xf numFmtId="0" fontId="32" fillId="0" borderId="10" xfId="63" applyFont="1" applyBorder="1" applyAlignment="1">
      <alignment horizontal="center" vertical="center" wrapText="1"/>
      <protection/>
    </xf>
    <xf numFmtId="9" fontId="32" fillId="0" borderId="10" xfId="63" applyNumberFormat="1" applyFont="1" applyBorder="1" applyAlignment="1">
      <alignment horizontal="center" vertical="center" wrapText="1"/>
      <protection/>
    </xf>
    <xf numFmtId="166" fontId="32" fillId="0" borderId="10" xfId="63" applyNumberFormat="1" applyFont="1" applyBorder="1" applyAlignment="1">
      <alignment horizontal="center" vertical="center" wrapText="1"/>
      <protection/>
    </xf>
    <xf numFmtId="1" fontId="32" fillId="0" borderId="10" xfId="63" applyNumberFormat="1" applyFont="1" applyBorder="1" applyAlignment="1">
      <alignment horizontal="center" vertical="center" wrapText="1"/>
      <protection/>
    </xf>
    <xf numFmtId="49" fontId="3" fillId="0" borderId="0" xfId="63" applyNumberFormat="1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49" fontId="34" fillId="0" borderId="0" xfId="63" applyNumberFormat="1" applyFont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0" fontId="3" fillId="0" borderId="25" xfId="63" applyFont="1" applyBorder="1" applyAlignment="1">
      <alignment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25" xfId="63" applyFont="1" applyBorder="1" applyAlignment="1">
      <alignment vertical="center" wrapText="1"/>
      <protection/>
    </xf>
    <xf numFmtId="0" fontId="35" fillId="0" borderId="0" xfId="63" applyFont="1">
      <alignment/>
      <protection/>
    </xf>
    <xf numFmtId="0" fontId="3" fillId="0" borderId="10" xfId="63" applyFont="1" applyBorder="1" applyAlignment="1">
      <alignment horizontal="left" vertical="center" wrapText="1"/>
      <protection/>
    </xf>
    <xf numFmtId="49" fontId="3" fillId="0" borderId="22" xfId="63" applyNumberFormat="1" applyFont="1" applyBorder="1" applyAlignment="1">
      <alignment horizontal="center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0" fontId="7" fillId="0" borderId="19" xfId="63" applyFont="1" applyFill="1" applyBorder="1" applyAlignment="1">
      <alignment horizontal="left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top" wrapText="1"/>
      <protection/>
    </xf>
    <xf numFmtId="0" fontId="2" fillId="41" borderId="10" xfId="64" applyFill="1" applyBorder="1" applyAlignment="1">
      <alignment wrapText="1"/>
      <protection/>
    </xf>
    <xf numFmtId="0" fontId="7" fillId="41" borderId="10" xfId="63" applyFont="1" applyFill="1" applyBorder="1" applyAlignment="1">
      <alignment vertical="top" wrapText="1"/>
      <protection/>
    </xf>
    <xf numFmtId="0" fontId="3" fillId="41" borderId="10" xfId="63" applyFont="1" applyFill="1" applyBorder="1" applyAlignment="1">
      <alignment horizontal="lef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10" fillId="0" borderId="10" xfId="60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11" xfId="60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2" fillId="42" borderId="10" xfId="60" applyFill="1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0" xfId="60" applyBorder="1" applyAlignment="1">
      <alignment horizontal="center" wrapText="1"/>
      <protection/>
    </xf>
    <xf numFmtId="0" fontId="2" fillId="33" borderId="10" xfId="60" applyFill="1" applyBorder="1" applyAlignment="1">
      <alignment horizontal="center" wrapText="1"/>
      <protection/>
    </xf>
    <xf numFmtId="0" fontId="2" fillId="0" borderId="10" xfId="60" applyFill="1" applyBorder="1" applyAlignment="1">
      <alignment horizontal="center" wrapText="1"/>
      <protection/>
    </xf>
    <xf numFmtId="0" fontId="26" fillId="0" borderId="10" xfId="60" applyFont="1" applyBorder="1" applyAlignment="1">
      <alignment horizontal="center" wrapText="1"/>
      <protection/>
    </xf>
    <xf numFmtId="0" fontId="9" fillId="0" borderId="0" xfId="60" applyFont="1" applyAlignment="1">
      <alignment wrapText="1"/>
      <protection/>
    </xf>
    <xf numFmtId="0" fontId="7" fillId="0" borderId="0" xfId="60" applyFont="1" applyAlignment="1">
      <alignment wrapText="1"/>
      <protection/>
    </xf>
    <xf numFmtId="0" fontId="42" fillId="0" borderId="0" xfId="0" applyFont="1" applyAlignment="1">
      <alignment wrapText="1"/>
    </xf>
    <xf numFmtId="0" fontId="7" fillId="0" borderId="0" xfId="60" applyFont="1" applyAlignment="1">
      <alignment vertical="center" wrapText="1"/>
      <protection/>
    </xf>
    <xf numFmtId="0" fontId="36" fillId="0" borderId="0" xfId="60" applyFont="1" applyAlignment="1">
      <alignment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7" fillId="0" borderId="11" xfId="60" applyFont="1" applyBorder="1" applyAlignment="1">
      <alignment vertical="center" wrapText="1"/>
      <protection/>
    </xf>
    <xf numFmtId="0" fontId="7" fillId="0" borderId="21" xfId="60" applyFont="1" applyBorder="1" applyAlignment="1">
      <alignment vertical="center" wrapText="1"/>
      <protection/>
    </xf>
    <xf numFmtId="0" fontId="7" fillId="0" borderId="14" xfId="60" applyFont="1" applyBorder="1" applyAlignment="1">
      <alignment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vertical="center" wrapText="1"/>
    </xf>
    <xf numFmtId="0" fontId="7" fillId="0" borderId="10" xfId="60" applyFont="1" applyBorder="1" applyAlignment="1">
      <alignment horizontal="center" vertical="center" wrapText="1"/>
      <protection/>
    </xf>
    <xf numFmtId="0" fontId="2" fillId="42" borderId="14" xfId="60" applyFill="1" applyBorder="1" applyAlignment="1">
      <alignment horizontal="center" vertical="center"/>
      <protection/>
    </xf>
    <xf numFmtId="0" fontId="7" fillId="0" borderId="10" xfId="60" applyFont="1" applyBorder="1" applyAlignment="1">
      <alignment wrapText="1"/>
      <protection/>
    </xf>
    <xf numFmtId="0" fontId="7" fillId="0" borderId="10" xfId="60" applyFont="1" applyFill="1" applyBorder="1" applyAlignment="1">
      <alignment wrapText="1"/>
      <protection/>
    </xf>
    <xf numFmtId="0" fontId="7" fillId="0" borderId="14" xfId="60" applyFont="1" applyFill="1" applyBorder="1" applyAlignment="1">
      <alignment wrapText="1"/>
      <protection/>
    </xf>
    <xf numFmtId="0" fontId="7" fillId="0" borderId="14" xfId="60" applyFont="1" applyBorder="1" applyAlignment="1">
      <alignment wrapText="1"/>
      <protection/>
    </xf>
    <xf numFmtId="0" fontId="7" fillId="42" borderId="10" xfId="60" applyFont="1" applyFill="1" applyBorder="1" applyAlignment="1">
      <alignment horizontal="right" wrapText="1"/>
      <protection/>
    </xf>
    <xf numFmtId="0" fontId="7" fillId="0" borderId="21" xfId="60" applyFont="1" applyFill="1" applyBorder="1" applyAlignment="1">
      <alignment wrapText="1"/>
      <protection/>
    </xf>
    <xf numFmtId="0" fontId="24" fillId="43" borderId="10" xfId="60" applyFont="1" applyFill="1" applyBorder="1" applyAlignment="1">
      <alignment horizontal="center" vertical="center" wrapText="1"/>
      <protection/>
    </xf>
    <xf numFmtId="0" fontId="2" fillId="43" borderId="10" xfId="60" applyFill="1" applyBorder="1" applyAlignment="1">
      <alignment horizontal="center" vertical="center" wrapText="1"/>
      <protection/>
    </xf>
    <xf numFmtId="0" fontId="37" fillId="43" borderId="10" xfId="60" applyFont="1" applyFill="1" applyBorder="1" applyAlignment="1">
      <alignment horizontal="center" vertical="center" wrapText="1"/>
      <protection/>
    </xf>
    <xf numFmtId="0" fontId="24" fillId="34" borderId="10" xfId="60" applyFont="1" applyFill="1" applyBorder="1" applyAlignment="1">
      <alignment horizontal="center" vertical="center" wrapText="1"/>
      <protection/>
    </xf>
    <xf numFmtId="0" fontId="37" fillId="36" borderId="10" xfId="60" applyFont="1" applyFill="1" applyBorder="1" applyAlignment="1">
      <alignment horizontal="center" vertical="center" wrapText="1"/>
      <protection/>
    </xf>
    <xf numFmtId="0" fontId="24" fillId="37" borderId="10" xfId="60" applyFont="1" applyFill="1" applyBorder="1" applyAlignment="1">
      <alignment horizontal="center" vertical="center" wrapText="1"/>
      <protection/>
    </xf>
    <xf numFmtId="0" fontId="37" fillId="37" borderId="10" xfId="60" applyFont="1" applyFill="1" applyBorder="1" applyAlignment="1">
      <alignment horizontal="center" vertical="center" wrapText="1"/>
      <protection/>
    </xf>
    <xf numFmtId="0" fontId="7" fillId="0" borderId="10" xfId="60" applyFont="1" applyBorder="1" applyAlignment="1">
      <alignment vertical="center" wrapText="1"/>
      <protection/>
    </xf>
    <xf numFmtId="0" fontId="7" fillId="0" borderId="14" xfId="60" applyFont="1" applyFill="1" applyBorder="1" applyAlignment="1">
      <alignment vertical="center" wrapText="1"/>
      <protection/>
    </xf>
    <xf numFmtId="0" fontId="10" fillId="0" borderId="10" xfId="60" applyFont="1" applyBorder="1" applyAlignment="1">
      <alignment horizontal="center" wrapText="1"/>
      <protection/>
    </xf>
    <xf numFmtId="0" fontId="10" fillId="0" borderId="10" xfId="60" applyFont="1" applyFill="1" applyBorder="1" applyAlignment="1">
      <alignment wrapText="1"/>
      <protection/>
    </xf>
    <xf numFmtId="0" fontId="7" fillId="0" borderId="10" xfId="60" applyFont="1" applyFill="1" applyBorder="1" applyAlignment="1">
      <alignment vertical="center" wrapText="1"/>
      <protection/>
    </xf>
    <xf numFmtId="0" fontId="2" fillId="0" borderId="10" xfId="60" applyFill="1" applyBorder="1" applyAlignment="1">
      <alignment horizontal="center" vertical="center"/>
      <protection/>
    </xf>
    <xf numFmtId="0" fontId="2" fillId="33" borderId="10" xfId="60" applyFill="1" applyBorder="1" applyAlignment="1">
      <alignment horizontal="center" vertical="center"/>
      <protection/>
    </xf>
    <xf numFmtId="0" fontId="2" fillId="33" borderId="10" xfId="61" applyFont="1" applyFill="1" applyBorder="1">
      <alignment/>
      <protection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34" borderId="12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166" fontId="0" fillId="0" borderId="0" xfId="0" applyNumberFormat="1" applyAlignment="1">
      <alignment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4" xfId="0" applyFont="1" applyFill="1" applyBorder="1" applyAlignment="1">
      <alignment vertical="top" wrapText="1"/>
    </xf>
    <xf numFmtId="0" fontId="12" fillId="35" borderId="14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44" borderId="10" xfId="60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10" fillId="42" borderId="10" xfId="60" applyFont="1" applyFill="1" applyBorder="1" applyAlignment="1">
      <alignment wrapText="1"/>
      <protection/>
    </xf>
    <xf numFmtId="0" fontId="26" fillId="0" borderId="10" xfId="60" applyFont="1" applyFill="1" applyBorder="1" applyAlignment="1">
      <alignment horizontal="center"/>
      <protection/>
    </xf>
    <xf numFmtId="0" fontId="2" fillId="38" borderId="10" xfId="60" applyFill="1" applyBorder="1" applyAlignment="1">
      <alignment horizontal="center"/>
      <protection/>
    </xf>
    <xf numFmtId="0" fontId="2" fillId="0" borderId="0" xfId="60" applyBorder="1" applyAlignment="1">
      <alignment horizontal="center"/>
      <protection/>
    </xf>
    <xf numFmtId="0" fontId="7" fillId="38" borderId="10" xfId="60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0" fontId="2" fillId="45" borderId="10" xfId="60" applyFill="1" applyBorder="1" applyAlignment="1">
      <alignment horizontal="center"/>
      <protection/>
    </xf>
    <xf numFmtId="0" fontId="2" fillId="45" borderId="10" xfId="60" applyFill="1" applyBorder="1" applyAlignment="1">
      <alignment horizontal="center" vertical="center" wrapText="1"/>
      <protection/>
    </xf>
    <xf numFmtId="0" fontId="4" fillId="38" borderId="10" xfId="60" applyFont="1" applyFill="1" applyBorder="1" applyAlignment="1">
      <alignment horizontal="center"/>
      <protection/>
    </xf>
    <xf numFmtId="0" fontId="4" fillId="38" borderId="10" xfId="60" applyFont="1" applyFill="1" applyBorder="1" applyAlignment="1">
      <alignment horizontal="center" wrapText="1"/>
      <protection/>
    </xf>
    <xf numFmtId="0" fontId="4" fillId="38" borderId="10" xfId="60" applyFont="1" applyFill="1" applyBorder="1" applyAlignment="1">
      <alignment horizontal="center"/>
      <protection/>
    </xf>
    <xf numFmtId="0" fontId="4" fillId="38" borderId="10" xfId="60" applyFont="1" applyFill="1" applyBorder="1" applyAlignment="1">
      <alignment horizontal="center" wrapText="1"/>
      <protection/>
    </xf>
    <xf numFmtId="0" fontId="2" fillId="46" borderId="10" xfId="60" applyFill="1" applyBorder="1" applyAlignment="1">
      <alignment horizontal="center"/>
      <protection/>
    </xf>
    <xf numFmtId="0" fontId="2" fillId="45" borderId="10" xfId="60" applyFill="1" applyBorder="1" applyAlignment="1">
      <alignment horizontal="center" wrapText="1"/>
      <protection/>
    </xf>
    <xf numFmtId="0" fontId="2" fillId="45" borderId="14" xfId="60" applyFill="1" applyBorder="1" applyAlignment="1">
      <alignment horizontal="center"/>
      <protection/>
    </xf>
    <xf numFmtId="0" fontId="4" fillId="45" borderId="10" xfId="60" applyFont="1" applyFill="1" applyBorder="1" applyAlignment="1">
      <alignment horizontal="center"/>
      <protection/>
    </xf>
    <xf numFmtId="0" fontId="2" fillId="0" borderId="10" xfId="60" applyFont="1" applyBorder="1">
      <alignment/>
      <protection/>
    </xf>
    <xf numFmtId="0" fontId="2" fillId="0" borderId="10" xfId="60" applyFont="1" applyFill="1" applyBorder="1">
      <alignment/>
      <protection/>
    </xf>
    <xf numFmtId="0" fontId="7" fillId="41" borderId="10" xfId="60" applyFont="1" applyFill="1" applyBorder="1" applyAlignment="1">
      <alignment wrapText="1"/>
      <protection/>
    </xf>
    <xf numFmtId="0" fontId="2" fillId="41" borderId="10" xfId="60" applyFill="1" applyBorder="1" applyAlignment="1">
      <alignment horizontal="center"/>
      <protection/>
    </xf>
    <xf numFmtId="0" fontId="4" fillId="41" borderId="10" xfId="60" applyFont="1" applyFill="1" applyBorder="1" applyAlignment="1">
      <alignment horizontal="center"/>
      <protection/>
    </xf>
    <xf numFmtId="0" fontId="4" fillId="41" borderId="10" xfId="60" applyFont="1" applyFill="1" applyBorder="1" applyAlignment="1">
      <alignment horizontal="center"/>
      <protection/>
    </xf>
    <xf numFmtId="0" fontId="26" fillId="41" borderId="10" xfId="60" applyFont="1" applyFill="1" applyBorder="1" applyAlignment="1">
      <alignment horizontal="center"/>
      <protection/>
    </xf>
    <xf numFmtId="0" fontId="2" fillId="41" borderId="0" xfId="60" applyFont="1" applyFill="1">
      <alignment/>
      <protection/>
    </xf>
    <xf numFmtId="0" fontId="10" fillId="41" borderId="10" xfId="60" applyFont="1" applyFill="1" applyBorder="1" applyAlignment="1">
      <alignment wrapText="1"/>
      <protection/>
    </xf>
    <xf numFmtId="0" fontId="9" fillId="41" borderId="0" xfId="60" applyFont="1" applyFill="1">
      <alignment/>
      <protection/>
    </xf>
    <xf numFmtId="0" fontId="0" fillId="41" borderId="0" xfId="0" applyFill="1" applyAlignment="1">
      <alignment/>
    </xf>
    <xf numFmtId="0" fontId="2" fillId="0" borderId="0" xfId="60" applyFont="1" applyBorder="1">
      <alignment/>
      <protection/>
    </xf>
    <xf numFmtId="0" fontId="2" fillId="0" borderId="20" xfId="60" applyBorder="1">
      <alignment/>
      <protection/>
    </xf>
    <xf numFmtId="0" fontId="7" fillId="0" borderId="20" xfId="60" applyFont="1" applyBorder="1" applyAlignment="1">
      <alignment wrapText="1"/>
      <protection/>
    </xf>
    <xf numFmtId="0" fontId="10" fillId="0" borderId="0" xfId="60" applyFont="1">
      <alignment/>
      <protection/>
    </xf>
    <xf numFmtId="0" fontId="7" fillId="41" borderId="10" xfId="60" applyFont="1" applyFill="1" applyBorder="1" applyAlignment="1">
      <alignment horizontal="left" vertical="center" wrapText="1"/>
      <protection/>
    </xf>
    <xf numFmtId="0" fontId="2" fillId="0" borderId="10" xfId="60" applyFont="1" applyBorder="1" applyAlignment="1">
      <alignment wrapText="1"/>
      <protection/>
    </xf>
    <xf numFmtId="0" fontId="7" fillId="46" borderId="10" xfId="60" applyFont="1" applyFill="1" applyBorder="1" applyAlignment="1">
      <alignment wrapText="1"/>
      <protection/>
    </xf>
    <xf numFmtId="0" fontId="2" fillId="46" borderId="10" xfId="60" applyFill="1" applyBorder="1" applyAlignment="1">
      <alignment horizontal="center" vertical="center" wrapText="1"/>
      <protection/>
    </xf>
    <xf numFmtId="0" fontId="24" fillId="38" borderId="10" xfId="60" applyFont="1" applyFill="1" applyBorder="1" applyAlignment="1">
      <alignment horizontal="center" vertical="center" wrapText="1"/>
      <protection/>
    </xf>
    <xf numFmtId="0" fontId="21" fillId="38" borderId="10" xfId="60" applyFont="1" applyFill="1" applyBorder="1" applyAlignment="1">
      <alignment horizontal="center" vertical="center" wrapText="1"/>
      <protection/>
    </xf>
    <xf numFmtId="0" fontId="37" fillId="38" borderId="10" xfId="60" applyFont="1" applyFill="1" applyBorder="1" applyAlignment="1">
      <alignment horizontal="center" vertical="center" wrapText="1"/>
      <protection/>
    </xf>
    <xf numFmtId="0" fontId="2" fillId="38" borderId="10" xfId="60" applyFill="1" applyBorder="1" applyAlignment="1">
      <alignment horizontal="center" vertical="center" wrapText="1"/>
      <protection/>
    </xf>
    <xf numFmtId="0" fontId="24" fillId="47" borderId="10" xfId="60" applyFont="1" applyFill="1" applyBorder="1" applyAlignment="1">
      <alignment horizontal="center" vertical="center" wrapText="1"/>
      <protection/>
    </xf>
    <xf numFmtId="0" fontId="2" fillId="47" borderId="10" xfId="60" applyFill="1" applyBorder="1" applyAlignment="1">
      <alignment horizontal="center" vertical="center" wrapText="1"/>
      <protection/>
    </xf>
    <xf numFmtId="0" fontId="37" fillId="34" borderId="10" xfId="60" applyFont="1" applyFill="1" applyBorder="1" applyAlignment="1">
      <alignment horizontal="center" vertical="center" wrapText="1"/>
      <protection/>
    </xf>
    <xf numFmtId="0" fontId="7" fillId="45" borderId="10" xfId="60" applyFont="1" applyFill="1" applyBorder="1" applyAlignment="1">
      <alignment vertical="center" wrapText="1"/>
      <protection/>
    </xf>
    <xf numFmtId="0" fontId="10" fillId="45" borderId="10" xfId="60" applyFont="1" applyFill="1" applyBorder="1" applyAlignment="1">
      <alignment wrapText="1"/>
      <protection/>
    </xf>
    <xf numFmtId="0" fontId="10" fillId="0" borderId="0" xfId="60" applyFont="1" applyAlignment="1">
      <alignment wrapText="1"/>
      <protection/>
    </xf>
    <xf numFmtId="0" fontId="43" fillId="0" borderId="0" xfId="60" applyFont="1" applyAlignment="1">
      <alignment wrapText="1"/>
      <protection/>
    </xf>
    <xf numFmtId="0" fontId="39" fillId="0" borderId="0" xfId="0" applyFont="1" applyAlignment="1">
      <alignment wrapText="1"/>
    </xf>
    <xf numFmtId="0" fontId="2" fillId="0" borderId="19" xfId="62" applyFont="1" applyBorder="1">
      <alignment/>
      <protection/>
    </xf>
    <xf numFmtId="0" fontId="25" fillId="0" borderId="0" xfId="62" applyFont="1">
      <alignment/>
      <protection/>
    </xf>
    <xf numFmtId="0" fontId="28" fillId="0" borderId="10" xfId="62" applyFont="1" applyBorder="1">
      <alignment/>
      <protection/>
    </xf>
    <xf numFmtId="0" fontId="28" fillId="0" borderId="10" xfId="62" applyFont="1" applyBorder="1" applyAlignment="1">
      <alignment wrapText="1"/>
      <protection/>
    </xf>
    <xf numFmtId="171" fontId="28" fillId="0" borderId="10" xfId="62" applyNumberFormat="1" applyFont="1" applyBorder="1" applyAlignment="1">
      <alignment wrapText="1"/>
      <protection/>
    </xf>
    <xf numFmtId="0" fontId="25" fillId="0" borderId="10" xfId="62" applyFont="1" applyBorder="1">
      <alignment/>
      <protection/>
    </xf>
    <xf numFmtId="0" fontId="25" fillId="0" borderId="15" xfId="62" applyFont="1" applyBorder="1">
      <alignment/>
      <protection/>
    </xf>
    <xf numFmtId="0" fontId="25" fillId="42" borderId="10" xfId="62" applyFont="1" applyFill="1" applyBorder="1">
      <alignment/>
      <protection/>
    </xf>
    <xf numFmtId="0" fontId="25" fillId="0" borderId="15" xfId="62" applyFont="1" applyFill="1" applyBorder="1">
      <alignment/>
      <protection/>
    </xf>
    <xf numFmtId="172" fontId="25" fillId="0" borderId="10" xfId="62" applyNumberFormat="1" applyFont="1" applyBorder="1">
      <alignment/>
      <protection/>
    </xf>
    <xf numFmtId="0" fontId="25" fillId="0" borderId="22" xfId="62" applyFont="1" applyBorder="1">
      <alignment/>
      <protection/>
    </xf>
    <xf numFmtId="171" fontId="25" fillId="0" borderId="10" xfId="62" applyNumberFormat="1" applyFont="1" applyBorder="1">
      <alignment/>
      <protection/>
    </xf>
    <xf numFmtId="172" fontId="25" fillId="39" borderId="10" xfId="62" applyNumberFormat="1" applyFont="1" applyFill="1" applyBorder="1">
      <alignment/>
      <protection/>
    </xf>
    <xf numFmtId="0" fontId="25" fillId="39" borderId="10" xfId="62" applyFont="1" applyFill="1" applyBorder="1">
      <alignment/>
      <protection/>
    </xf>
    <xf numFmtId="172" fontId="25" fillId="0" borderId="15" xfId="62" applyNumberFormat="1" applyFont="1" applyBorder="1">
      <alignment/>
      <protection/>
    </xf>
    <xf numFmtId="17" fontId="25" fillId="0" borderId="10" xfId="62" applyNumberFormat="1" applyFont="1" applyBorder="1">
      <alignment/>
      <protection/>
    </xf>
    <xf numFmtId="49" fontId="25" fillId="39" borderId="10" xfId="62" applyNumberFormat="1" applyFont="1" applyFill="1" applyBorder="1" applyAlignment="1">
      <alignment horizontal="right"/>
      <protection/>
    </xf>
    <xf numFmtId="0" fontId="25" fillId="0" borderId="10" xfId="62" applyNumberFormat="1" applyFont="1" applyBorder="1">
      <alignment/>
      <protection/>
    </xf>
    <xf numFmtId="0" fontId="25" fillId="0" borderId="10" xfId="62" applyFont="1" applyFill="1" applyBorder="1">
      <alignment/>
      <protection/>
    </xf>
    <xf numFmtId="0" fontId="25" fillId="0" borderId="0" xfId="62" applyFont="1" applyBorder="1">
      <alignment/>
      <protection/>
    </xf>
    <xf numFmtId="0" fontId="28" fillId="0" borderId="0" xfId="62" applyFont="1" applyFill="1" applyBorder="1">
      <alignment/>
      <protection/>
    </xf>
    <xf numFmtId="172" fontId="25" fillId="0" borderId="10" xfId="62" applyNumberFormat="1" applyFont="1" applyFill="1" applyBorder="1">
      <alignment/>
      <protection/>
    </xf>
    <xf numFmtId="0" fontId="25" fillId="42" borderId="15" xfId="62" applyFont="1" applyFill="1" applyBorder="1">
      <alignment/>
      <protection/>
    </xf>
    <xf numFmtId="172" fontId="25" fillId="42" borderId="10" xfId="62" applyNumberFormat="1" applyFont="1" applyFill="1" applyBorder="1">
      <alignment/>
      <protection/>
    </xf>
    <xf numFmtId="0" fontId="28" fillId="42" borderId="10" xfId="62" applyFont="1" applyFill="1" applyBorder="1">
      <alignment/>
      <protection/>
    </xf>
    <xf numFmtId="172" fontId="25" fillId="42" borderId="15" xfId="62" applyNumberFormat="1" applyFont="1" applyFill="1" applyBorder="1">
      <alignment/>
      <protection/>
    </xf>
    <xf numFmtId="17" fontId="25" fillId="42" borderId="10" xfId="62" applyNumberFormat="1" applyFont="1" applyFill="1" applyBorder="1">
      <alignment/>
      <protection/>
    </xf>
    <xf numFmtId="0" fontId="2" fillId="39" borderId="19" xfId="62" applyFill="1" applyBorder="1">
      <alignment/>
      <protection/>
    </xf>
    <xf numFmtId="172" fontId="2" fillId="39" borderId="10" xfId="62" applyNumberFormat="1" applyFill="1" applyBorder="1">
      <alignment/>
      <protection/>
    </xf>
    <xf numFmtId="14" fontId="2" fillId="39" borderId="10" xfId="62" applyNumberFormat="1" applyFill="1" applyBorder="1">
      <alignment/>
      <protection/>
    </xf>
    <xf numFmtId="0" fontId="2" fillId="39" borderId="15" xfId="62" applyFont="1" applyFill="1" applyBorder="1">
      <alignment/>
      <protection/>
    </xf>
    <xf numFmtId="0" fontId="25" fillId="48" borderId="15" xfId="62" applyFont="1" applyFill="1" applyBorder="1">
      <alignment/>
      <protection/>
    </xf>
    <xf numFmtId="0" fontId="25" fillId="48" borderId="10" xfId="62" applyFont="1" applyFill="1" applyBorder="1">
      <alignment/>
      <protection/>
    </xf>
    <xf numFmtId="172" fontId="25" fillId="48" borderId="10" xfId="62" applyNumberFormat="1" applyFont="1" applyFill="1" applyBorder="1">
      <alignment/>
      <protection/>
    </xf>
    <xf numFmtId="172" fontId="25" fillId="48" borderId="15" xfId="62" applyNumberFormat="1" applyFont="1" applyFill="1" applyBorder="1">
      <alignment/>
      <protection/>
    </xf>
    <xf numFmtId="0" fontId="25" fillId="49" borderId="15" xfId="62" applyFont="1" applyFill="1" applyBorder="1">
      <alignment/>
      <protection/>
    </xf>
    <xf numFmtId="0" fontId="25" fillId="49" borderId="10" xfId="62" applyFont="1" applyFill="1" applyBorder="1">
      <alignment/>
      <protection/>
    </xf>
    <xf numFmtId="49" fontId="25" fillId="0" borderId="10" xfId="62" applyNumberFormat="1" applyFont="1" applyFill="1" applyBorder="1" applyAlignment="1">
      <alignment horizontal="right"/>
      <protection/>
    </xf>
    <xf numFmtId="17" fontId="25" fillId="0" borderId="10" xfId="62" applyNumberFormat="1" applyFont="1" applyFill="1" applyBorder="1">
      <alignment/>
      <protection/>
    </xf>
    <xf numFmtId="171" fontId="25" fillId="49" borderId="10" xfId="62" applyNumberFormat="1" applyFont="1" applyFill="1" applyBorder="1">
      <alignment/>
      <protection/>
    </xf>
    <xf numFmtId="172" fontId="25" fillId="0" borderId="15" xfId="62" applyNumberFormat="1" applyFont="1" applyFill="1" applyBorder="1">
      <alignment/>
      <protection/>
    </xf>
    <xf numFmtId="171" fontId="25" fillId="0" borderId="10" xfId="62" applyNumberFormat="1" applyFont="1" applyFill="1" applyBorder="1">
      <alignment/>
      <protection/>
    </xf>
    <xf numFmtId="171" fontId="25" fillId="0" borderId="15" xfId="62" applyNumberFormat="1" applyFont="1" applyFill="1" applyBorder="1">
      <alignment/>
      <protection/>
    </xf>
    <xf numFmtId="0" fontId="25" fillId="0" borderId="22" xfId="62" applyFont="1" applyFill="1" applyBorder="1">
      <alignment/>
      <protection/>
    </xf>
    <xf numFmtId="0" fontId="2" fillId="39" borderId="0" xfId="62" applyFill="1" applyBorder="1">
      <alignment/>
      <protection/>
    </xf>
    <xf numFmtId="0" fontId="2" fillId="39" borderId="0" xfId="62" applyFont="1" applyFill="1" applyBorder="1">
      <alignment/>
      <protection/>
    </xf>
    <xf numFmtId="172" fontId="2" fillId="39" borderId="0" xfId="62" applyNumberFormat="1" applyFill="1" applyBorder="1">
      <alignment/>
      <protection/>
    </xf>
    <xf numFmtId="14" fontId="2" fillId="39" borderId="0" xfId="62" applyNumberFormat="1" applyFill="1" applyBorder="1">
      <alignment/>
      <protection/>
    </xf>
    <xf numFmtId="0" fontId="2" fillId="39" borderId="15" xfId="62" applyFill="1" applyBorder="1">
      <alignment/>
      <protection/>
    </xf>
    <xf numFmtId="0" fontId="2" fillId="39" borderId="19" xfId="62" applyFont="1" applyFill="1" applyBorder="1">
      <alignment/>
      <protection/>
    </xf>
    <xf numFmtId="0" fontId="21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172" fontId="2" fillId="0" borderId="0" xfId="62" applyNumberFormat="1" applyFont="1" applyFill="1" applyBorder="1">
      <alignment/>
      <protection/>
    </xf>
    <xf numFmtId="0" fontId="2" fillId="0" borderId="0" xfId="62" applyFont="1" applyFill="1" applyBorder="1">
      <alignment/>
      <protection/>
    </xf>
    <xf numFmtId="172" fontId="2" fillId="0" borderId="0" xfId="62" applyNumberFormat="1" applyFont="1" applyBorder="1">
      <alignment/>
      <protection/>
    </xf>
    <xf numFmtId="172" fontId="2" fillId="0" borderId="0" xfId="62" applyNumberFormat="1" applyBorder="1">
      <alignment/>
      <protection/>
    </xf>
    <xf numFmtId="0" fontId="2" fillId="0" borderId="0" xfId="62" applyFill="1" applyBorder="1">
      <alignment/>
      <protection/>
    </xf>
    <xf numFmtId="0" fontId="25" fillId="0" borderId="19" xfId="62" applyFont="1" applyFill="1" applyBorder="1">
      <alignment/>
      <protection/>
    </xf>
    <xf numFmtId="14" fontId="25" fillId="0" borderId="10" xfId="62" applyNumberFormat="1" applyFont="1" applyBorder="1" applyAlignment="1">
      <alignment horizontal="right"/>
      <protection/>
    </xf>
    <xf numFmtId="171" fontId="2" fillId="0" borderId="15" xfId="62" applyNumberFormat="1" applyBorder="1">
      <alignment/>
      <protection/>
    </xf>
    <xf numFmtId="0" fontId="25" fillId="50" borderId="10" xfId="62" applyFont="1" applyFill="1" applyBorder="1">
      <alignment/>
      <protection/>
    </xf>
    <xf numFmtId="0" fontId="25" fillId="50" borderId="15" xfId="62" applyFont="1" applyFill="1" applyBorder="1">
      <alignment/>
      <protection/>
    </xf>
    <xf numFmtId="172" fontId="25" fillId="50" borderId="15" xfId="62" applyNumberFormat="1" applyFont="1" applyFill="1" applyBorder="1">
      <alignment/>
      <protection/>
    </xf>
    <xf numFmtId="0" fontId="25" fillId="0" borderId="0" xfId="62" applyFont="1" applyFill="1" applyBorder="1">
      <alignment/>
      <protection/>
    </xf>
    <xf numFmtId="172" fontId="25" fillId="0" borderId="0" xfId="62" applyNumberFormat="1" applyFont="1" applyFill="1" applyBorder="1">
      <alignment/>
      <protection/>
    </xf>
    <xf numFmtId="0" fontId="25" fillId="39" borderId="0" xfId="62" applyFont="1" applyFill="1" applyBorder="1">
      <alignment/>
      <protection/>
    </xf>
    <xf numFmtId="172" fontId="25" fillId="39" borderId="0" xfId="62" applyNumberFormat="1" applyFont="1" applyFill="1" applyBorder="1">
      <alignment/>
      <protection/>
    </xf>
    <xf numFmtId="0" fontId="14" fillId="0" borderId="0" xfId="59" applyFont="1" applyAlignment="1">
      <alignment/>
      <protection/>
    </xf>
    <xf numFmtId="0" fontId="0" fillId="0" borderId="0" xfId="0" applyAlignment="1">
      <alignment/>
    </xf>
    <xf numFmtId="0" fontId="11" fillId="0" borderId="0" xfId="59" applyFont="1" applyAlignment="1">
      <alignment/>
      <protection/>
    </xf>
    <xf numFmtId="0" fontId="15" fillId="0" borderId="25" xfId="59" applyFont="1" applyBorder="1" applyAlignment="1">
      <alignment/>
      <protection/>
    </xf>
    <xf numFmtId="0" fontId="0" fillId="0" borderId="25" xfId="0" applyBorder="1" applyAlignment="1">
      <alignment/>
    </xf>
    <xf numFmtId="0" fontId="16" fillId="0" borderId="10" xfId="59" applyFont="1" applyBorder="1" applyAlignment="1">
      <alignment horizontal="center" vertical="top" wrapText="1"/>
      <protection/>
    </xf>
    <xf numFmtId="0" fontId="7" fillId="0" borderId="10" xfId="59" applyFont="1" applyBorder="1" applyAlignment="1">
      <alignment horizontal="center" vertical="top" wrapText="1"/>
      <protection/>
    </xf>
    <xf numFmtId="0" fontId="12" fillId="0" borderId="10" xfId="59" applyFont="1" applyBorder="1" applyAlignment="1">
      <alignment horizontal="center" vertical="top" wrapText="1"/>
      <protection/>
    </xf>
    <xf numFmtId="0" fontId="7" fillId="0" borderId="11" xfId="59" applyFont="1" applyBorder="1" applyAlignment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12" fillId="35" borderId="10" xfId="59" applyFont="1" applyFill="1" applyBorder="1" applyAlignment="1" applyProtection="1">
      <alignment horizontal="center" vertical="top" wrapText="1"/>
      <protection locked="0"/>
    </xf>
    <xf numFmtId="0" fontId="12" fillId="0" borderId="10" xfId="59" applyFont="1" applyFill="1" applyBorder="1" applyAlignment="1" applyProtection="1">
      <alignment horizontal="center" vertical="top" wrapText="1"/>
      <protection locked="0"/>
    </xf>
    <xf numFmtId="0" fontId="12" fillId="0" borderId="10" xfId="59" applyFont="1" applyBorder="1" applyAlignment="1" applyProtection="1">
      <alignment horizontal="center" vertical="top" wrapText="1"/>
      <protection locked="0"/>
    </xf>
    <xf numFmtId="0" fontId="12" fillId="36" borderId="15" xfId="59" applyFont="1" applyFill="1" applyBorder="1" applyAlignment="1" applyProtection="1">
      <alignment horizontal="center" vertical="top" wrapText="1"/>
      <protection locked="0"/>
    </xf>
    <xf numFmtId="0" fontId="12" fillId="36" borderId="19" xfId="59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38" fillId="0" borderId="10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2" fillId="36" borderId="10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2" fillId="35" borderId="10" xfId="0" applyFont="1" applyFill="1" applyBorder="1" applyAlignment="1" applyProtection="1">
      <alignment horizontal="center" vertical="top" wrapText="1"/>
      <protection locked="0"/>
    </xf>
    <xf numFmtId="0" fontId="12" fillId="36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60" applyBorder="1" applyAlignment="1">
      <alignment horizontal="center" vertical="center" wrapText="1"/>
      <protection/>
    </xf>
    <xf numFmtId="0" fontId="2" fillId="0" borderId="18" xfId="60" applyBorder="1" applyAlignment="1">
      <alignment horizontal="center" vertical="center" wrapText="1"/>
      <protection/>
    </xf>
    <xf numFmtId="0" fontId="2" fillId="0" borderId="19" xfId="60" applyBorder="1" applyAlignment="1">
      <alignment horizontal="center" vertical="center" wrapText="1"/>
      <protection/>
    </xf>
    <xf numFmtId="0" fontId="2" fillId="0" borderId="11" xfId="60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2" fillId="0" borderId="11" xfId="60" applyBorder="1" applyAlignment="1">
      <alignment horizontal="center" vertical="center" wrapText="1"/>
      <protection/>
    </xf>
    <xf numFmtId="0" fontId="2" fillId="0" borderId="21" xfId="60" applyBorder="1" applyAlignment="1">
      <alignment horizontal="center" vertical="center" wrapText="1"/>
      <protection/>
    </xf>
    <xf numFmtId="0" fontId="2" fillId="0" borderId="14" xfId="60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vertical="center" wrapText="1"/>
      <protection/>
    </xf>
    <xf numFmtId="0" fontId="7" fillId="0" borderId="21" xfId="60" applyFont="1" applyFill="1" applyBorder="1" applyAlignment="1">
      <alignment vertical="center" wrapText="1"/>
      <protection/>
    </xf>
    <xf numFmtId="0" fontId="7" fillId="0" borderId="14" xfId="60" applyFont="1" applyFill="1" applyBorder="1" applyAlignment="1">
      <alignment vertical="center" wrapText="1"/>
      <protection/>
    </xf>
    <xf numFmtId="0" fontId="7" fillId="0" borderId="10" xfId="60" applyFont="1" applyBorder="1" applyAlignment="1">
      <alignment vertical="center" wrapText="1"/>
      <protection/>
    </xf>
    <xf numFmtId="0" fontId="7" fillId="0" borderId="11" xfId="60" applyFont="1" applyBorder="1" applyAlignment="1">
      <alignment vertical="center" wrapText="1"/>
      <protection/>
    </xf>
    <xf numFmtId="0" fontId="7" fillId="0" borderId="14" xfId="60" applyFont="1" applyBorder="1" applyAlignment="1">
      <alignment vertical="center" wrapText="1"/>
      <protection/>
    </xf>
    <xf numFmtId="0" fontId="7" fillId="42" borderId="11" xfId="60" applyFont="1" applyFill="1" applyBorder="1" applyAlignment="1">
      <alignment horizontal="right" wrapText="1"/>
      <protection/>
    </xf>
    <xf numFmtId="0" fontId="7" fillId="42" borderId="14" xfId="60" applyFont="1" applyFill="1" applyBorder="1" applyAlignment="1">
      <alignment horizontal="right" wrapText="1"/>
      <protection/>
    </xf>
    <xf numFmtId="0" fontId="3" fillId="42" borderId="11" xfId="60" applyFont="1" applyFill="1" applyBorder="1" applyAlignment="1">
      <alignment horizontal="center" vertical="center" wrapText="1"/>
      <protection/>
    </xf>
    <xf numFmtId="0" fontId="3" fillId="42" borderId="14" xfId="60" applyFont="1" applyFill="1" applyBorder="1" applyAlignment="1">
      <alignment horizontal="center" vertical="center" wrapText="1"/>
      <protection/>
    </xf>
    <xf numFmtId="0" fontId="7" fillId="42" borderId="11" xfId="60" applyFont="1" applyFill="1" applyBorder="1" applyAlignment="1">
      <alignment vertical="center" wrapText="1"/>
      <protection/>
    </xf>
    <xf numFmtId="0" fontId="7" fillId="42" borderId="14" xfId="60" applyFont="1" applyFill="1" applyBorder="1" applyAlignment="1">
      <alignment vertical="center" wrapText="1"/>
      <protection/>
    </xf>
    <xf numFmtId="0" fontId="2" fillId="42" borderId="11" xfId="60" applyFill="1" applyBorder="1" applyAlignment="1">
      <alignment horizontal="center" vertical="center"/>
      <protection/>
    </xf>
    <xf numFmtId="0" fontId="2" fillId="42" borderId="14" xfId="60" applyFill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0" xfId="60" applyAlignment="1">
      <alignment horizontal="left"/>
      <protection/>
    </xf>
    <xf numFmtId="0" fontId="0" fillId="0" borderId="0" xfId="0" applyBorder="1" applyAlignment="1">
      <alignment/>
    </xf>
    <xf numFmtId="0" fontId="7" fillId="0" borderId="21" xfId="60" applyFont="1" applyBorder="1" applyAlignment="1">
      <alignment vertical="center" wrapText="1"/>
      <protection/>
    </xf>
    <xf numFmtId="0" fontId="7" fillId="0" borderId="11" xfId="60" applyFont="1" applyFill="1" applyBorder="1" applyAlignment="1">
      <alignment horizontal="left" vertical="center" wrapText="1"/>
      <protection/>
    </xf>
    <xf numFmtId="0" fontId="7" fillId="0" borderId="14" xfId="60" applyFont="1" applyFill="1" applyBorder="1" applyAlignment="1">
      <alignment horizontal="left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" fillId="0" borderId="10" xfId="60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29" fillId="0" borderId="11" xfId="60" applyFont="1" applyBorder="1" applyAlignment="1">
      <alignment horizontal="center" textRotation="90" wrapText="1"/>
      <protection/>
    </xf>
    <xf numFmtId="0" fontId="29" fillId="0" borderId="21" xfId="60" applyFont="1" applyBorder="1" applyAlignment="1">
      <alignment horizontal="center" textRotation="90" wrapText="1"/>
      <protection/>
    </xf>
    <xf numFmtId="0" fontId="29" fillId="0" borderId="14" xfId="60" applyFont="1" applyBorder="1" applyAlignment="1">
      <alignment horizontal="center" textRotation="90" wrapText="1"/>
      <protection/>
    </xf>
    <xf numFmtId="0" fontId="3" fillId="46" borderId="11" xfId="60" applyFont="1" applyFill="1" applyBorder="1" applyAlignment="1">
      <alignment horizontal="center" vertical="center" wrapText="1"/>
      <protection/>
    </xf>
    <xf numFmtId="0" fontId="3" fillId="46" borderId="14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18" fillId="0" borderId="0" xfId="60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6" fillId="51" borderId="11" xfId="60" applyFont="1" applyFill="1" applyBorder="1" applyAlignment="1">
      <alignment horizontal="center" vertical="center" wrapText="1"/>
      <protection/>
    </xf>
    <xf numFmtId="0" fontId="6" fillId="51" borderId="14" xfId="60" applyFont="1" applyFill="1" applyBorder="1" applyAlignment="1">
      <alignment horizontal="center" vertical="center" wrapText="1"/>
      <protection/>
    </xf>
    <xf numFmtId="0" fontId="2" fillId="0" borderId="20" xfId="60" applyBorder="1" applyAlignment="1">
      <alignment horizontal="center" vertical="center" wrapText="1"/>
      <protection/>
    </xf>
    <xf numFmtId="0" fontId="11" fillId="51" borderId="11" xfId="60" applyFont="1" applyFill="1" applyBorder="1" applyAlignment="1">
      <alignment horizontal="center" vertical="center" wrapText="1"/>
      <protection/>
    </xf>
    <xf numFmtId="0" fontId="11" fillId="51" borderId="14" xfId="60" applyFont="1" applyFill="1" applyBorder="1" applyAlignment="1">
      <alignment horizontal="center" vertical="center" wrapText="1"/>
      <protection/>
    </xf>
    <xf numFmtId="0" fontId="10" fillId="45" borderId="11" xfId="60" applyFont="1" applyFill="1" applyBorder="1" applyAlignment="1">
      <alignment horizontal="center" wrapText="1"/>
      <protection/>
    </xf>
    <xf numFmtId="0" fontId="10" fillId="45" borderId="14" xfId="60" applyFont="1" applyFill="1" applyBorder="1" applyAlignment="1">
      <alignment horizont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wrapText="1"/>
      <protection/>
    </xf>
    <xf numFmtId="0" fontId="25" fillId="0" borderId="14" xfId="60" applyFont="1" applyBorder="1" applyAlignment="1">
      <alignment horizontal="center" wrapText="1"/>
      <protection/>
    </xf>
    <xf numFmtId="0" fontId="0" fillId="0" borderId="28" xfId="0" applyBorder="1" applyAlignment="1">
      <alignment/>
    </xf>
    <xf numFmtId="0" fontId="10" fillId="0" borderId="11" xfId="60" applyFont="1" applyFill="1" applyBorder="1" applyAlignment="1">
      <alignment horizontal="left"/>
      <protection/>
    </xf>
    <xf numFmtId="0" fontId="2" fillId="0" borderId="14" xfId="60" applyFont="1" applyBorder="1" applyAlignment="1">
      <alignment horizontal="left"/>
      <protection/>
    </xf>
    <xf numFmtId="0" fontId="2" fillId="0" borderId="11" xfId="60" applyBorder="1" applyAlignment="1">
      <alignment horizontal="left"/>
      <protection/>
    </xf>
    <xf numFmtId="0" fontId="2" fillId="0" borderId="21" xfId="60" applyBorder="1" applyAlignment="1">
      <alignment horizontal="left"/>
      <protection/>
    </xf>
    <xf numFmtId="0" fontId="10" fillId="0" borderId="21" xfId="60" applyFont="1" applyFill="1" applyBorder="1" applyAlignment="1">
      <alignment horizontal="left"/>
      <protection/>
    </xf>
    <xf numFmtId="0" fontId="2" fillId="0" borderId="14" xfId="60" applyBorder="1" applyAlignment="1">
      <alignment horizontal="left"/>
      <protection/>
    </xf>
    <xf numFmtId="0" fontId="10" fillId="0" borderId="14" xfId="60" applyFont="1" applyFill="1" applyBorder="1" applyAlignment="1">
      <alignment horizontal="left"/>
      <protection/>
    </xf>
    <xf numFmtId="0" fontId="10" fillId="0" borderId="11" xfId="60" applyFont="1" applyBorder="1" applyAlignment="1">
      <alignment horizontal="left"/>
      <protection/>
    </xf>
    <xf numFmtId="0" fontId="10" fillId="0" borderId="21" xfId="60" applyFont="1" applyBorder="1" applyAlignment="1">
      <alignment horizontal="left"/>
      <protection/>
    </xf>
    <xf numFmtId="0" fontId="10" fillId="0" borderId="14" xfId="60" applyFont="1" applyBorder="1" applyAlignment="1">
      <alignment horizontal="left"/>
      <protection/>
    </xf>
    <xf numFmtId="0" fontId="2" fillId="0" borderId="11" xfId="60" applyFont="1" applyBorder="1" applyAlignment="1">
      <alignment horizontal="left" wrapText="1"/>
      <protection/>
    </xf>
    <xf numFmtId="0" fontId="2" fillId="0" borderId="21" xfId="60" applyFont="1" applyBorder="1" applyAlignment="1">
      <alignment horizontal="left" wrapText="1"/>
      <protection/>
    </xf>
    <xf numFmtId="0" fontId="2" fillId="0" borderId="14" xfId="60" applyFont="1" applyBorder="1" applyAlignment="1">
      <alignment horizontal="left" wrapText="1"/>
      <protection/>
    </xf>
    <xf numFmtId="0" fontId="2" fillId="0" borderId="10" xfId="60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left" wrapText="1"/>
      <protection/>
    </xf>
    <xf numFmtId="0" fontId="2" fillId="0" borderId="21" xfId="60" applyFont="1" applyBorder="1" applyAlignment="1">
      <alignment horizontal="left"/>
      <protection/>
    </xf>
    <xf numFmtId="0" fontId="2" fillId="0" borderId="21" xfId="60" applyFont="1" applyBorder="1">
      <alignment/>
      <protection/>
    </xf>
    <xf numFmtId="0" fontId="2" fillId="0" borderId="14" xfId="60" applyFont="1" applyBorder="1">
      <alignment/>
      <protection/>
    </xf>
    <xf numFmtId="0" fontId="2" fillId="0" borderId="11" xfId="60" applyBorder="1" applyAlignment="1">
      <alignment/>
      <protection/>
    </xf>
    <xf numFmtId="0" fontId="2" fillId="0" borderId="21" xfId="60" applyBorder="1" applyAlignment="1">
      <alignment/>
      <protection/>
    </xf>
    <xf numFmtId="0" fontId="2" fillId="0" borderId="14" xfId="60" applyBorder="1" applyAlignment="1">
      <alignment/>
      <protection/>
    </xf>
    <xf numFmtId="0" fontId="10" fillId="0" borderId="11" xfId="60" applyFont="1" applyBorder="1" applyAlignment="1">
      <alignment horizontal="left" vertical="center" wrapText="1"/>
      <protection/>
    </xf>
    <xf numFmtId="0" fontId="2" fillId="0" borderId="21" xfId="60" applyBorder="1" applyAlignment="1">
      <alignment horizontal="left" vertical="center" wrapText="1"/>
      <protection/>
    </xf>
    <xf numFmtId="0" fontId="2" fillId="0" borderId="14" xfId="60" applyBorder="1" applyAlignment="1">
      <alignment horizontal="left" vertical="center" wrapText="1"/>
      <protection/>
    </xf>
    <xf numFmtId="0" fontId="10" fillId="0" borderId="10" xfId="60" applyFont="1" applyBorder="1" applyAlignment="1">
      <alignment horizontal="left" wrapText="1"/>
      <protection/>
    </xf>
    <xf numFmtId="0" fontId="2" fillId="0" borderId="10" xfId="60" applyFont="1" applyBorder="1" applyAlignment="1">
      <alignment horizontal="left" wrapText="1"/>
      <protection/>
    </xf>
    <xf numFmtId="0" fontId="10" fillId="0" borderId="11" xfId="60" applyFont="1" applyBorder="1" applyAlignment="1">
      <alignment horizontal="left" wrapText="1"/>
      <protection/>
    </xf>
    <xf numFmtId="0" fontId="2" fillId="0" borderId="11" xfId="60" applyFont="1" applyBorder="1" applyAlignment="1">
      <alignment/>
      <protection/>
    </xf>
    <xf numFmtId="0" fontId="2" fillId="0" borderId="21" xfId="60" applyFont="1" applyBorder="1" applyAlignment="1">
      <alignment/>
      <protection/>
    </xf>
    <xf numFmtId="0" fontId="2" fillId="0" borderId="14" xfId="60" applyFont="1" applyBorder="1" applyAlignment="1">
      <alignment/>
      <protection/>
    </xf>
    <xf numFmtId="0" fontId="4" fillId="0" borderId="0" xfId="61" applyFont="1" applyAlignment="1">
      <alignment horizontal="center"/>
      <protection/>
    </xf>
    <xf numFmtId="49" fontId="32" fillId="0" borderId="10" xfId="63" applyNumberFormat="1" applyFont="1" applyBorder="1" applyAlignment="1">
      <alignment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2" fillId="0" borderId="25" xfId="63" applyFont="1" applyBorder="1" applyAlignment="1">
      <alignment horizontal="center"/>
      <protection/>
    </xf>
    <xf numFmtId="0" fontId="33" fillId="0" borderId="0" xfId="63" applyFont="1" applyAlignment="1">
      <alignment horizontal="center"/>
      <protection/>
    </xf>
    <xf numFmtId="0" fontId="3" fillId="0" borderId="20" xfId="63" applyFont="1" applyBorder="1" applyAlignment="1">
      <alignment horizontal="center"/>
      <protection/>
    </xf>
    <xf numFmtId="0" fontId="2" fillId="0" borderId="0" xfId="64" applyAlignment="1">
      <alignment horizontal="center"/>
      <protection/>
    </xf>
    <xf numFmtId="0" fontId="26" fillId="0" borderId="0" xfId="64" applyFont="1" applyAlignment="1">
      <alignment horizontal="center" wrapText="1"/>
      <protection/>
    </xf>
    <xf numFmtId="0" fontId="4" fillId="0" borderId="0" xfId="64" applyFont="1" applyBorder="1" applyAlignment="1">
      <alignment horizontal="center"/>
      <protection/>
    </xf>
    <xf numFmtId="0" fontId="30" fillId="0" borderId="0" xfId="64" applyFont="1" applyBorder="1" applyAlignment="1">
      <alignment horizontal="center"/>
      <protection/>
    </xf>
    <xf numFmtId="0" fontId="2" fillId="0" borderId="0" xfId="64" applyBorder="1" applyAlignment="1">
      <alignment horizont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Денежный 5" xfId="47"/>
    <cellStyle name="Денежный 6" xfId="48"/>
    <cellStyle name="Денежный 7" xfId="49"/>
    <cellStyle name="Денежный 8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инансовый 4" xfId="76"/>
    <cellStyle name="Финансовый 5" xfId="77"/>
    <cellStyle name="Финансовый 6" xfId="78"/>
    <cellStyle name="Финансовый 7" xfId="79"/>
    <cellStyle name="Финансовый 8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79"/>
  <sheetViews>
    <sheetView zoomScale="120" zoomScaleNormal="120" zoomScalePageLayoutView="0" workbookViewId="0" topLeftCell="A25">
      <selection activeCell="U64" sqref="U64"/>
    </sheetView>
  </sheetViews>
  <sheetFormatPr defaultColWidth="9.140625" defaultRowHeight="15"/>
  <cols>
    <col min="1" max="1" width="1.1484375" style="0" customWidth="1"/>
    <col min="2" max="2" width="4.421875" style="0" customWidth="1"/>
    <col min="3" max="3" width="6.28125" style="0" customWidth="1"/>
    <col min="4" max="4" width="3.7109375" style="0" customWidth="1"/>
    <col min="5" max="5" width="6.140625" style="0" customWidth="1"/>
    <col min="6" max="6" width="5.8515625" style="0" customWidth="1"/>
    <col min="7" max="7" width="4.5742187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5.28125" style="0" customWidth="1"/>
    <col min="13" max="13" width="5.421875" style="0" customWidth="1"/>
    <col min="14" max="14" width="4.7109375" style="0" customWidth="1"/>
    <col min="15" max="15" width="4.8515625" style="0" customWidth="1"/>
    <col min="16" max="16" width="6.7109375" style="0" customWidth="1"/>
    <col min="17" max="17" width="2.57421875" style="242" customWidth="1"/>
    <col min="18" max="18" width="2.57421875" style="0" customWidth="1"/>
    <col min="19" max="19" width="4.57421875" style="0" customWidth="1"/>
  </cols>
  <sheetData>
    <row r="1" spans="2:19" ht="12.75" customHeight="1">
      <c r="B1" s="5"/>
      <c r="C1" s="6"/>
      <c r="D1" s="6"/>
      <c r="E1" s="6"/>
      <c r="F1" s="6"/>
      <c r="G1" s="6"/>
      <c r="H1" s="519" t="s">
        <v>0</v>
      </c>
      <c r="I1" s="520"/>
      <c r="J1" s="520"/>
      <c r="K1" s="520"/>
      <c r="L1" s="520"/>
      <c r="M1" s="520"/>
      <c r="N1" s="520"/>
      <c r="O1" s="520"/>
      <c r="P1" s="7"/>
      <c r="Q1" s="6"/>
      <c r="R1" s="6"/>
      <c r="S1" s="1"/>
    </row>
    <row r="2" spans="2:19" ht="15">
      <c r="B2" s="5"/>
      <c r="C2" s="6"/>
      <c r="D2" s="8" t="s">
        <v>1</v>
      </c>
      <c r="E2" s="6"/>
      <c r="F2" s="6"/>
      <c r="G2" s="6"/>
      <c r="H2" s="521" t="s">
        <v>2</v>
      </c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1"/>
    </row>
    <row r="3" spans="2:19" ht="15">
      <c r="B3" s="1"/>
      <c r="C3" s="9" t="s">
        <v>424</v>
      </c>
      <c r="D3" s="6"/>
      <c r="E3" s="6"/>
      <c r="F3" s="6"/>
      <c r="G3" s="6"/>
      <c r="H3" s="8"/>
      <c r="I3" s="522" t="s">
        <v>3</v>
      </c>
      <c r="J3" s="523"/>
      <c r="K3" s="523"/>
      <c r="L3" s="523"/>
      <c r="M3" s="523"/>
      <c r="N3" s="523"/>
      <c r="O3" s="523"/>
      <c r="P3" s="523"/>
      <c r="Q3" s="6"/>
      <c r="R3" s="6"/>
      <c r="S3" s="1"/>
    </row>
    <row r="4" spans="2:19" ht="16.5" customHeight="1">
      <c r="B4" s="526" t="s">
        <v>4</v>
      </c>
      <c r="C4" s="526" t="s">
        <v>5</v>
      </c>
      <c r="D4" s="526" t="s">
        <v>6</v>
      </c>
      <c r="E4" s="10" t="s">
        <v>7</v>
      </c>
      <c r="F4" s="524" t="s">
        <v>8</v>
      </c>
      <c r="G4" s="526" t="s">
        <v>9</v>
      </c>
      <c r="H4" s="526" t="s">
        <v>10</v>
      </c>
      <c r="I4" s="10" t="s">
        <v>11</v>
      </c>
      <c r="J4" s="526" t="s">
        <v>12</v>
      </c>
      <c r="K4" s="526" t="s">
        <v>13</v>
      </c>
      <c r="L4" s="526" t="s">
        <v>14</v>
      </c>
      <c r="M4" s="526"/>
      <c r="N4" s="526"/>
      <c r="O4" s="524" t="s">
        <v>15</v>
      </c>
      <c r="P4" s="524" t="s">
        <v>16</v>
      </c>
      <c r="Q4" s="11"/>
      <c r="R4" s="12"/>
      <c r="S4" s="1"/>
    </row>
    <row r="5" spans="2:19" ht="22.5">
      <c r="B5" s="526"/>
      <c r="C5" s="526"/>
      <c r="D5" s="526"/>
      <c r="E5" s="10" t="s">
        <v>17</v>
      </c>
      <c r="F5" s="524"/>
      <c r="G5" s="526"/>
      <c r="H5" s="526"/>
      <c r="I5" s="10" t="s">
        <v>18</v>
      </c>
      <c r="J5" s="526"/>
      <c r="K5" s="526"/>
      <c r="L5" s="527" t="s">
        <v>422</v>
      </c>
      <c r="M5" s="525" t="s">
        <v>19</v>
      </c>
      <c r="N5" s="525" t="s">
        <v>20</v>
      </c>
      <c r="O5" s="524"/>
      <c r="P5" s="524"/>
      <c r="Q5" s="531" t="s">
        <v>423</v>
      </c>
      <c r="R5" s="531"/>
      <c r="S5" s="1"/>
    </row>
    <row r="6" spans="2:19" ht="8.25" customHeight="1">
      <c r="B6" s="526"/>
      <c r="C6" s="526"/>
      <c r="D6" s="526"/>
      <c r="E6" s="13"/>
      <c r="F6" s="524"/>
      <c r="G6" s="526"/>
      <c r="H6" s="526"/>
      <c r="I6" s="13"/>
      <c r="J6" s="526"/>
      <c r="K6" s="526"/>
      <c r="L6" s="528"/>
      <c r="M6" s="525"/>
      <c r="N6" s="525"/>
      <c r="O6" s="524"/>
      <c r="P6" s="524"/>
      <c r="Q6" s="531"/>
      <c r="R6" s="531"/>
      <c r="S6" s="1"/>
    </row>
    <row r="7" spans="2:19" ht="10.5" customHeight="1">
      <c r="B7" s="14">
        <v>1</v>
      </c>
      <c r="C7" s="14" t="s">
        <v>21</v>
      </c>
      <c r="D7" s="10"/>
      <c r="E7" s="10">
        <v>26</v>
      </c>
      <c r="F7" s="10">
        <v>20</v>
      </c>
      <c r="G7" s="10"/>
      <c r="H7" s="10"/>
      <c r="I7" s="10"/>
      <c r="J7" s="10"/>
      <c r="K7" s="10"/>
      <c r="L7" s="10"/>
      <c r="M7" s="15"/>
      <c r="N7" s="10"/>
      <c r="O7" s="10"/>
      <c r="P7" s="10">
        <f>SUM(F7:O7)</f>
        <v>20</v>
      </c>
      <c r="Q7" s="531">
        <f>P7*S7</f>
        <v>80</v>
      </c>
      <c r="R7" s="531"/>
      <c r="S7" s="3">
        <v>4</v>
      </c>
    </row>
    <row r="8" spans="2:19" ht="12.75" customHeight="1">
      <c r="B8" s="14">
        <v>2</v>
      </c>
      <c r="C8" s="14" t="s">
        <v>22</v>
      </c>
      <c r="D8" s="10"/>
      <c r="E8" s="10">
        <v>27</v>
      </c>
      <c r="F8" s="10">
        <v>20</v>
      </c>
      <c r="G8" s="10"/>
      <c r="H8" s="10"/>
      <c r="I8" s="10"/>
      <c r="J8" s="10"/>
      <c r="K8" s="10"/>
      <c r="L8" s="10"/>
      <c r="M8" s="15"/>
      <c r="N8" s="10"/>
      <c r="O8" s="10"/>
      <c r="P8" s="10">
        <f>SUM(F8:O8)</f>
        <v>20</v>
      </c>
      <c r="Q8" s="531">
        <f>P8*S8</f>
        <v>80</v>
      </c>
      <c r="R8" s="531"/>
      <c r="S8" s="3">
        <v>4</v>
      </c>
    </row>
    <row r="9" spans="2:19" ht="12" customHeight="1">
      <c r="B9" s="14">
        <v>3</v>
      </c>
      <c r="C9" s="14" t="s">
        <v>23</v>
      </c>
      <c r="D9" s="10"/>
      <c r="E9" s="10">
        <v>26</v>
      </c>
      <c r="F9" s="10">
        <v>20</v>
      </c>
      <c r="G9" s="10"/>
      <c r="H9" s="10"/>
      <c r="I9" s="10"/>
      <c r="J9" s="10"/>
      <c r="K9" s="10"/>
      <c r="L9" s="10"/>
      <c r="M9" s="15"/>
      <c r="N9" s="10"/>
      <c r="O9" s="10"/>
      <c r="P9" s="10">
        <f>SUM(F9:O9)</f>
        <v>20</v>
      </c>
      <c r="Q9" s="531">
        <f>P9*S9</f>
        <v>80</v>
      </c>
      <c r="R9" s="531"/>
      <c r="S9" s="3">
        <v>4</v>
      </c>
    </row>
    <row r="10" spans="2:19" ht="9.75" customHeight="1">
      <c r="B10" s="14">
        <v>4</v>
      </c>
      <c r="C10" s="14" t="s">
        <v>24</v>
      </c>
      <c r="D10" s="10"/>
      <c r="E10" s="10">
        <v>27</v>
      </c>
      <c r="F10" s="10">
        <v>20</v>
      </c>
      <c r="G10" s="10"/>
      <c r="H10" s="10"/>
      <c r="I10" s="10"/>
      <c r="J10" s="10"/>
      <c r="K10" s="10"/>
      <c r="L10" s="10"/>
      <c r="M10" s="15"/>
      <c r="N10" s="10"/>
      <c r="O10" s="10"/>
      <c r="P10" s="10">
        <f>SUM(F10:O10)</f>
        <v>20</v>
      </c>
      <c r="Q10" s="531">
        <f>P10*S10</f>
        <v>80</v>
      </c>
      <c r="R10" s="531"/>
      <c r="S10" s="3">
        <v>4</v>
      </c>
    </row>
    <row r="11" spans="2:19" ht="12" customHeight="1" thickBot="1">
      <c r="B11" s="14">
        <v>5</v>
      </c>
      <c r="C11" s="14" t="s">
        <v>25</v>
      </c>
      <c r="D11" s="10"/>
      <c r="E11" s="10">
        <v>26</v>
      </c>
      <c r="F11" s="10">
        <v>20</v>
      </c>
      <c r="G11" s="10"/>
      <c r="H11" s="10"/>
      <c r="I11" s="10"/>
      <c r="J11" s="10"/>
      <c r="K11" s="10"/>
      <c r="L11" s="10"/>
      <c r="M11" s="15"/>
      <c r="N11" s="10"/>
      <c r="O11" s="10"/>
      <c r="P11" s="10">
        <f>SUM(F11:O11)</f>
        <v>20</v>
      </c>
      <c r="Q11" s="531">
        <f>P11*S11</f>
        <v>80</v>
      </c>
      <c r="R11" s="531"/>
      <c r="S11" s="3">
        <v>4</v>
      </c>
    </row>
    <row r="12" spans="2:19" ht="11.25" customHeight="1" thickBot="1">
      <c r="B12" s="19"/>
      <c r="C12" s="20"/>
      <c r="D12" s="21"/>
      <c r="E12" s="22">
        <f>SUM(E7:E11)</f>
        <v>132</v>
      </c>
      <c r="F12" s="22">
        <f>SUM(F7:F11)</f>
        <v>100</v>
      </c>
      <c r="G12" s="22">
        <f aca="true" t="shared" si="0" ref="G12:P12">SUM(G7:G11)</f>
        <v>0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 t="shared" si="0"/>
        <v>100</v>
      </c>
      <c r="Q12" s="532">
        <f>SUM(Q7:R11)</f>
        <v>400</v>
      </c>
      <c r="R12" s="533"/>
      <c r="S12" s="3">
        <v>4</v>
      </c>
    </row>
    <row r="13" spans="2:19" ht="13.5" customHeight="1">
      <c r="B13" s="23">
        <v>6</v>
      </c>
      <c r="C13" s="23" t="s">
        <v>26</v>
      </c>
      <c r="D13" s="24"/>
      <c r="E13" s="24">
        <v>24</v>
      </c>
      <c r="F13" s="24">
        <v>22</v>
      </c>
      <c r="G13" s="24"/>
      <c r="H13" s="24"/>
      <c r="I13" s="24"/>
      <c r="J13" s="24"/>
      <c r="K13" s="24"/>
      <c r="L13" s="24">
        <v>2</v>
      </c>
      <c r="M13" s="25"/>
      <c r="N13" s="24"/>
      <c r="O13" s="24"/>
      <c r="P13" s="10">
        <f aca="true" t="shared" si="1" ref="P13:P18">SUM(F13:O13)</f>
        <v>24</v>
      </c>
      <c r="Q13" s="531">
        <f aca="true" t="shared" si="2" ref="Q13:Q18">P13*S13</f>
        <v>96</v>
      </c>
      <c r="R13" s="531"/>
      <c r="S13" s="3">
        <v>4</v>
      </c>
    </row>
    <row r="14" spans="2:19" ht="10.5" customHeight="1">
      <c r="B14" s="23">
        <v>7</v>
      </c>
      <c r="C14" s="14" t="s">
        <v>27</v>
      </c>
      <c r="D14" s="10"/>
      <c r="E14" s="10">
        <v>27</v>
      </c>
      <c r="F14" s="10">
        <v>22</v>
      </c>
      <c r="G14" s="10"/>
      <c r="H14" s="10"/>
      <c r="I14" s="10"/>
      <c r="J14" s="10"/>
      <c r="K14" s="10"/>
      <c r="L14" s="10">
        <v>2</v>
      </c>
      <c r="M14" s="15"/>
      <c r="N14" s="10"/>
      <c r="O14" s="10"/>
      <c r="P14" s="10">
        <f t="shared" si="1"/>
        <v>24</v>
      </c>
      <c r="Q14" s="531">
        <f t="shared" si="2"/>
        <v>96</v>
      </c>
      <c r="R14" s="531"/>
      <c r="S14" s="3">
        <v>4</v>
      </c>
    </row>
    <row r="15" spans="2:19" ht="11.25" customHeight="1">
      <c r="B15" s="14">
        <v>8</v>
      </c>
      <c r="C15" s="14" t="s">
        <v>28</v>
      </c>
      <c r="D15" s="10"/>
      <c r="E15" s="10">
        <v>20</v>
      </c>
      <c r="F15" s="10">
        <v>22</v>
      </c>
      <c r="G15" s="10"/>
      <c r="H15" s="10"/>
      <c r="I15" s="10"/>
      <c r="J15" s="10"/>
      <c r="K15" s="10"/>
      <c r="L15" s="10">
        <v>2</v>
      </c>
      <c r="M15" s="15"/>
      <c r="N15" s="10"/>
      <c r="O15" s="10"/>
      <c r="P15" s="10">
        <f t="shared" si="1"/>
        <v>24</v>
      </c>
      <c r="Q15" s="531">
        <f t="shared" si="2"/>
        <v>96</v>
      </c>
      <c r="R15" s="531"/>
      <c r="S15" s="3">
        <v>4</v>
      </c>
    </row>
    <row r="16" spans="1:19" ht="11.25" customHeight="1">
      <c r="A16" s="1"/>
      <c r="B16" s="14">
        <v>9</v>
      </c>
      <c r="C16" s="14" t="s">
        <v>29</v>
      </c>
      <c r="D16" s="10"/>
      <c r="E16" s="10">
        <v>24</v>
      </c>
      <c r="F16" s="10">
        <v>22</v>
      </c>
      <c r="G16" s="10"/>
      <c r="H16" s="10"/>
      <c r="I16" s="10"/>
      <c r="J16" s="10"/>
      <c r="K16" s="10"/>
      <c r="L16" s="10">
        <v>2</v>
      </c>
      <c r="M16" s="15"/>
      <c r="N16" s="10"/>
      <c r="O16" s="10"/>
      <c r="P16" s="10">
        <f t="shared" si="1"/>
        <v>24</v>
      </c>
      <c r="Q16" s="531">
        <f t="shared" si="2"/>
        <v>96</v>
      </c>
      <c r="R16" s="531"/>
      <c r="S16" s="3">
        <v>4</v>
      </c>
    </row>
    <row r="17" spans="1:19" ht="13.5" customHeight="1">
      <c r="A17" s="1"/>
      <c r="B17" s="16">
        <v>10</v>
      </c>
      <c r="C17" s="16" t="s">
        <v>30</v>
      </c>
      <c r="D17" s="17"/>
      <c r="E17" s="17">
        <v>20</v>
      </c>
      <c r="F17" s="17">
        <v>22</v>
      </c>
      <c r="G17" s="17"/>
      <c r="H17" s="17"/>
      <c r="I17" s="17"/>
      <c r="J17" s="17"/>
      <c r="K17" s="17"/>
      <c r="L17" s="17">
        <v>2</v>
      </c>
      <c r="M17" s="18"/>
      <c r="N17" s="17"/>
      <c r="O17" s="17"/>
      <c r="P17" s="10">
        <f t="shared" si="1"/>
        <v>24</v>
      </c>
      <c r="Q17" s="531">
        <f t="shared" si="2"/>
        <v>96</v>
      </c>
      <c r="R17" s="531"/>
      <c r="S17" s="3">
        <v>4</v>
      </c>
    </row>
    <row r="18" spans="1:19" ht="10.5" customHeight="1" thickBot="1">
      <c r="A18" s="1"/>
      <c r="B18" s="16">
        <v>11</v>
      </c>
      <c r="C18" s="16" t="s">
        <v>31</v>
      </c>
      <c r="D18" s="17"/>
      <c r="E18" s="17">
        <v>21</v>
      </c>
      <c r="F18" s="17">
        <v>22</v>
      </c>
      <c r="G18" s="17"/>
      <c r="H18" s="17"/>
      <c r="I18" s="17"/>
      <c r="J18" s="17"/>
      <c r="K18" s="17"/>
      <c r="L18" s="17">
        <v>2</v>
      </c>
      <c r="M18" s="18"/>
      <c r="N18" s="17"/>
      <c r="O18" s="17"/>
      <c r="P18" s="10">
        <f t="shared" si="1"/>
        <v>24</v>
      </c>
      <c r="Q18" s="531">
        <f t="shared" si="2"/>
        <v>96</v>
      </c>
      <c r="R18" s="531"/>
      <c r="S18" s="3">
        <v>4</v>
      </c>
    </row>
    <row r="19" spans="1:19" ht="15.75" thickBot="1">
      <c r="A19" s="1"/>
      <c r="B19" s="19"/>
      <c r="C19" s="20"/>
      <c r="D19" s="21"/>
      <c r="E19" s="22">
        <f>SUM(E13:E18)</f>
        <v>136</v>
      </c>
      <c r="F19" s="22">
        <f>SUM(F13:F18)</f>
        <v>132</v>
      </c>
      <c r="G19" s="22">
        <f aca="true" t="shared" si="3" ref="G19:P19">SUM(G13:G18)</f>
        <v>0</v>
      </c>
      <c r="H19" s="22">
        <f t="shared" si="3"/>
        <v>0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12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144</v>
      </c>
      <c r="Q19" s="532">
        <f>SUM(Q14:R18)</f>
        <v>480</v>
      </c>
      <c r="R19" s="533"/>
      <c r="S19" s="3">
        <v>4</v>
      </c>
    </row>
    <row r="20" spans="1:19" ht="12" customHeight="1">
      <c r="A20" s="1"/>
      <c r="B20" s="23">
        <v>12</v>
      </c>
      <c r="C20" s="23" t="s">
        <v>32</v>
      </c>
      <c r="D20" s="24"/>
      <c r="E20" s="24">
        <v>24</v>
      </c>
      <c r="F20" s="24">
        <v>22</v>
      </c>
      <c r="G20" s="24"/>
      <c r="H20" s="24"/>
      <c r="I20" s="24"/>
      <c r="J20" s="24">
        <v>8</v>
      </c>
      <c r="K20" s="24"/>
      <c r="L20" s="24">
        <v>2</v>
      </c>
      <c r="M20" s="25"/>
      <c r="N20" s="24"/>
      <c r="O20" s="24"/>
      <c r="P20" s="10">
        <f>SUM(F20:O20)</f>
        <v>32</v>
      </c>
      <c r="Q20" s="531">
        <f>P20*S20</f>
        <v>128</v>
      </c>
      <c r="R20" s="531"/>
      <c r="S20" s="3">
        <v>4</v>
      </c>
    </row>
    <row r="21" spans="1:19" ht="12.75" customHeight="1">
      <c r="A21" s="1"/>
      <c r="B21" s="14">
        <v>13</v>
      </c>
      <c r="C21" s="14" t="s">
        <v>33</v>
      </c>
      <c r="D21" s="10"/>
      <c r="E21" s="10">
        <v>24</v>
      </c>
      <c r="F21" s="10">
        <v>22</v>
      </c>
      <c r="G21" s="10"/>
      <c r="H21" s="10"/>
      <c r="I21" s="10"/>
      <c r="J21" s="10"/>
      <c r="K21" s="10"/>
      <c r="L21" s="10">
        <v>2</v>
      </c>
      <c r="M21" s="15"/>
      <c r="N21" s="10"/>
      <c r="O21" s="10"/>
      <c r="P21" s="10">
        <f>SUM(F21:O21)</f>
        <v>24</v>
      </c>
      <c r="Q21" s="531">
        <f>P21*S21</f>
        <v>96</v>
      </c>
      <c r="R21" s="531"/>
      <c r="S21" s="3">
        <v>4</v>
      </c>
    </row>
    <row r="22" spans="1:19" ht="12.75" customHeight="1">
      <c r="A22" s="1"/>
      <c r="B22" s="14">
        <v>14</v>
      </c>
      <c r="C22" s="14" t="s">
        <v>34</v>
      </c>
      <c r="D22" s="10"/>
      <c r="E22" s="10">
        <v>25</v>
      </c>
      <c r="F22" s="10">
        <v>22</v>
      </c>
      <c r="G22" s="10"/>
      <c r="H22" s="10"/>
      <c r="I22" s="10"/>
      <c r="J22" s="10"/>
      <c r="K22" s="10"/>
      <c r="L22" s="10">
        <v>2</v>
      </c>
      <c r="M22" s="15"/>
      <c r="N22" s="10"/>
      <c r="O22" s="10"/>
      <c r="P22" s="10">
        <f>SUM(F22:O22)</f>
        <v>24</v>
      </c>
      <c r="Q22" s="531">
        <f>P22*S22</f>
        <v>96</v>
      </c>
      <c r="R22" s="531"/>
      <c r="S22" s="3">
        <v>4</v>
      </c>
    </row>
    <row r="23" spans="1:19" ht="11.25" customHeight="1">
      <c r="A23" s="1"/>
      <c r="B23" s="14">
        <v>15</v>
      </c>
      <c r="C23" s="14" t="s">
        <v>35</v>
      </c>
      <c r="D23" s="10"/>
      <c r="E23" s="10">
        <v>23</v>
      </c>
      <c r="F23" s="10">
        <v>22</v>
      </c>
      <c r="G23" s="10"/>
      <c r="H23" s="10"/>
      <c r="I23" s="10"/>
      <c r="J23" s="10"/>
      <c r="K23" s="10"/>
      <c r="L23" s="10">
        <v>2</v>
      </c>
      <c r="M23" s="15"/>
      <c r="N23" s="10"/>
      <c r="O23" s="10"/>
      <c r="P23" s="10">
        <f>SUM(F23:O23)</f>
        <v>24</v>
      </c>
      <c r="Q23" s="531">
        <f>P23*S23</f>
        <v>96</v>
      </c>
      <c r="R23" s="531"/>
      <c r="S23" s="3">
        <v>4</v>
      </c>
    </row>
    <row r="24" spans="1:19" ht="12.75" customHeight="1" thickBot="1">
      <c r="A24" s="1"/>
      <c r="B24" s="16">
        <v>16</v>
      </c>
      <c r="C24" s="16" t="s">
        <v>36</v>
      </c>
      <c r="D24" s="17"/>
      <c r="E24" s="17">
        <v>24</v>
      </c>
      <c r="F24" s="17">
        <v>22</v>
      </c>
      <c r="G24" s="17"/>
      <c r="H24" s="17"/>
      <c r="I24" s="17"/>
      <c r="J24" s="17"/>
      <c r="K24" s="17"/>
      <c r="L24" s="17">
        <v>2</v>
      </c>
      <c r="M24" s="18"/>
      <c r="N24" s="17"/>
      <c r="O24" s="17"/>
      <c r="P24" s="10">
        <f>SUM(F24:O24)</f>
        <v>24</v>
      </c>
      <c r="Q24" s="531">
        <f>P24*S24</f>
        <v>96</v>
      </c>
      <c r="R24" s="531"/>
      <c r="S24" s="3">
        <v>4</v>
      </c>
    </row>
    <row r="25" spans="1:19" ht="15.75" thickBot="1">
      <c r="A25" s="2"/>
      <c r="B25" s="19"/>
      <c r="C25" s="20"/>
      <c r="D25" s="21"/>
      <c r="E25" s="22">
        <f>SUM(E20:E24)</f>
        <v>120</v>
      </c>
      <c r="F25" s="22">
        <f>SUM(F20:F24)</f>
        <v>110</v>
      </c>
      <c r="G25" s="22">
        <f aca="true" t="shared" si="4" ref="G25:P25">SUM(G20:G24)</f>
        <v>0</v>
      </c>
      <c r="H25" s="22">
        <f t="shared" si="4"/>
        <v>0</v>
      </c>
      <c r="I25" s="22">
        <f t="shared" si="4"/>
        <v>0</v>
      </c>
      <c r="J25" s="22">
        <f t="shared" si="4"/>
        <v>8</v>
      </c>
      <c r="K25" s="22">
        <f t="shared" si="4"/>
        <v>0</v>
      </c>
      <c r="L25" s="22">
        <f t="shared" si="4"/>
        <v>10</v>
      </c>
      <c r="M25" s="22">
        <f t="shared" si="4"/>
        <v>0</v>
      </c>
      <c r="N25" s="22">
        <f t="shared" si="4"/>
        <v>0</v>
      </c>
      <c r="O25" s="22">
        <f t="shared" si="4"/>
        <v>0</v>
      </c>
      <c r="P25" s="22">
        <f t="shared" si="4"/>
        <v>128</v>
      </c>
      <c r="Q25" s="532">
        <f>SUM(Q20:R24)</f>
        <v>512</v>
      </c>
      <c r="R25" s="533"/>
      <c r="S25" s="3">
        <v>4</v>
      </c>
    </row>
    <row r="26" spans="1:19" ht="13.5" customHeight="1">
      <c r="A26" s="1"/>
      <c r="B26" s="23">
        <v>17</v>
      </c>
      <c r="C26" s="23" t="s">
        <v>37</v>
      </c>
      <c r="D26" s="24"/>
      <c r="E26" s="24">
        <v>22</v>
      </c>
      <c r="F26" s="24">
        <v>22</v>
      </c>
      <c r="G26" s="24"/>
      <c r="H26" s="24"/>
      <c r="I26" s="24"/>
      <c r="J26" s="24"/>
      <c r="K26" s="24"/>
      <c r="L26" s="24">
        <v>2</v>
      </c>
      <c r="M26" s="25"/>
      <c r="N26" s="24"/>
      <c r="O26" s="24"/>
      <c r="P26" s="10">
        <f>SUM(F26:O26)</f>
        <v>24</v>
      </c>
      <c r="Q26" s="531">
        <f>P26*S26</f>
        <v>96</v>
      </c>
      <c r="R26" s="531"/>
      <c r="S26" s="3">
        <v>4</v>
      </c>
    </row>
    <row r="27" spans="1:19" ht="12" customHeight="1">
      <c r="A27" s="1"/>
      <c r="B27" s="14">
        <v>18</v>
      </c>
      <c r="C27" s="14" t="s">
        <v>38</v>
      </c>
      <c r="D27" s="10"/>
      <c r="E27" s="10">
        <v>22</v>
      </c>
      <c r="F27" s="10">
        <v>22</v>
      </c>
      <c r="G27" s="10"/>
      <c r="H27" s="10"/>
      <c r="I27" s="10"/>
      <c r="J27" s="10">
        <v>8</v>
      </c>
      <c r="K27" s="10"/>
      <c r="L27" s="10">
        <v>2</v>
      </c>
      <c r="M27" s="15"/>
      <c r="N27" s="10"/>
      <c r="O27" s="10"/>
      <c r="P27" s="10">
        <f>SUM(F27:O27)</f>
        <v>32</v>
      </c>
      <c r="Q27" s="531">
        <f>P27*S27</f>
        <v>128</v>
      </c>
      <c r="R27" s="531"/>
      <c r="S27" s="3">
        <v>4</v>
      </c>
    </row>
    <row r="28" spans="1:19" ht="12" customHeight="1">
      <c r="A28" s="1"/>
      <c r="B28" s="14">
        <v>19</v>
      </c>
      <c r="C28" s="14" t="s">
        <v>39</v>
      </c>
      <c r="D28" s="10"/>
      <c r="E28" s="10">
        <v>25</v>
      </c>
      <c r="F28" s="10">
        <v>22</v>
      </c>
      <c r="G28" s="10"/>
      <c r="H28" s="10"/>
      <c r="I28" s="10"/>
      <c r="J28" s="10"/>
      <c r="K28" s="10"/>
      <c r="L28" s="10">
        <v>2</v>
      </c>
      <c r="M28" s="15"/>
      <c r="N28" s="10"/>
      <c r="O28" s="10"/>
      <c r="P28" s="10">
        <f>SUM(F28:O28)</f>
        <v>24</v>
      </c>
      <c r="Q28" s="531">
        <f>P28*S28</f>
        <v>96</v>
      </c>
      <c r="R28" s="531"/>
      <c r="S28" s="3">
        <v>4</v>
      </c>
    </row>
    <row r="29" spans="1:19" ht="11.25" customHeight="1">
      <c r="A29" s="1"/>
      <c r="B29" s="14">
        <v>20</v>
      </c>
      <c r="C29" s="14" t="s">
        <v>40</v>
      </c>
      <c r="D29" s="10"/>
      <c r="E29" s="10">
        <v>23</v>
      </c>
      <c r="F29" s="10">
        <v>22</v>
      </c>
      <c r="G29" s="10"/>
      <c r="H29" s="10"/>
      <c r="I29" s="10"/>
      <c r="J29" s="10"/>
      <c r="K29" s="10"/>
      <c r="L29" s="10">
        <v>2</v>
      </c>
      <c r="M29" s="15"/>
      <c r="N29" s="10"/>
      <c r="O29" s="10"/>
      <c r="P29" s="10">
        <f>SUM(F29:O29)</f>
        <v>24</v>
      </c>
      <c r="Q29" s="531">
        <f>P29*S29</f>
        <v>96</v>
      </c>
      <c r="R29" s="531"/>
      <c r="S29" s="3">
        <v>4</v>
      </c>
    </row>
    <row r="30" spans="1:19" ht="12" customHeight="1" thickBot="1">
      <c r="A30" s="1"/>
      <c r="B30" s="16">
        <v>21</v>
      </c>
      <c r="C30" s="16" t="s">
        <v>41</v>
      </c>
      <c r="D30" s="17"/>
      <c r="E30" s="17">
        <v>22</v>
      </c>
      <c r="F30" s="17">
        <v>22</v>
      </c>
      <c r="G30" s="17"/>
      <c r="H30" s="17"/>
      <c r="I30" s="17"/>
      <c r="J30" s="17"/>
      <c r="K30" s="17"/>
      <c r="L30" s="17">
        <v>2</v>
      </c>
      <c r="M30" s="18"/>
      <c r="N30" s="17"/>
      <c r="O30" s="17"/>
      <c r="P30" s="10">
        <f>SUM(F30:O30)</f>
        <v>24</v>
      </c>
      <c r="Q30" s="531">
        <f>P30*S30</f>
        <v>96</v>
      </c>
      <c r="R30" s="531"/>
      <c r="S30" s="3">
        <v>4</v>
      </c>
    </row>
    <row r="31" spans="1:19" ht="15.75" thickBot="1">
      <c r="A31" s="1"/>
      <c r="B31" s="26"/>
      <c r="C31" s="27"/>
      <c r="D31" s="28"/>
      <c r="E31" s="22">
        <f>SUM(E26:E30)</f>
        <v>114</v>
      </c>
      <c r="F31" s="22">
        <f>SUM(F26:F30)</f>
        <v>110</v>
      </c>
      <c r="G31" s="22">
        <f aca="true" t="shared" si="5" ref="G31:P31">SUM(G26:G30)</f>
        <v>0</v>
      </c>
      <c r="H31" s="22">
        <f t="shared" si="5"/>
        <v>0</v>
      </c>
      <c r="I31" s="22">
        <f t="shared" si="5"/>
        <v>0</v>
      </c>
      <c r="J31" s="22">
        <f t="shared" si="5"/>
        <v>8</v>
      </c>
      <c r="K31" s="22">
        <f t="shared" si="5"/>
        <v>0</v>
      </c>
      <c r="L31" s="22">
        <f t="shared" si="5"/>
        <v>10</v>
      </c>
      <c r="M31" s="22">
        <f t="shared" si="5"/>
        <v>0</v>
      </c>
      <c r="N31" s="22">
        <f t="shared" si="5"/>
        <v>0</v>
      </c>
      <c r="O31" s="22">
        <f t="shared" si="5"/>
        <v>0</v>
      </c>
      <c r="P31" s="22">
        <f t="shared" si="5"/>
        <v>128</v>
      </c>
      <c r="Q31" s="532">
        <f>SUM(Q26:R30)</f>
        <v>512</v>
      </c>
      <c r="R31" s="533"/>
      <c r="S31" s="3">
        <v>4</v>
      </c>
    </row>
    <row r="32" spans="2:19" ht="15.75" thickBot="1">
      <c r="B32" s="29"/>
      <c r="C32" s="30"/>
      <c r="D32" s="31"/>
      <c r="E32" s="32">
        <f>E12+E19+E25+E31</f>
        <v>502</v>
      </c>
      <c r="F32" s="32">
        <f aca="true" t="shared" si="6" ref="F32:P32">F12+F19+F25+F31</f>
        <v>452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16</v>
      </c>
      <c r="K32" s="32">
        <f t="shared" si="6"/>
        <v>0</v>
      </c>
      <c r="L32" s="32">
        <f t="shared" si="6"/>
        <v>32</v>
      </c>
      <c r="M32" s="32">
        <f t="shared" si="6"/>
        <v>0</v>
      </c>
      <c r="N32" s="32">
        <f t="shared" si="6"/>
        <v>0</v>
      </c>
      <c r="O32" s="32">
        <f t="shared" si="6"/>
        <v>0</v>
      </c>
      <c r="P32" s="32">
        <f t="shared" si="6"/>
        <v>500</v>
      </c>
      <c r="Q32" s="529">
        <v>2000</v>
      </c>
      <c r="R32" s="529"/>
      <c r="S32" s="3">
        <v>4</v>
      </c>
    </row>
    <row r="33" spans="2:19" ht="12" customHeight="1">
      <c r="B33" s="23">
        <v>22</v>
      </c>
      <c r="C33" s="23" t="s">
        <v>42</v>
      </c>
      <c r="D33" s="24"/>
      <c r="E33" s="24">
        <v>24</v>
      </c>
      <c r="F33" s="24">
        <v>28</v>
      </c>
      <c r="G33" s="24"/>
      <c r="H33" s="24"/>
      <c r="I33" s="24"/>
      <c r="J33" s="24"/>
      <c r="K33" s="24"/>
      <c r="L33" s="24">
        <v>3</v>
      </c>
      <c r="M33" s="25">
        <v>2</v>
      </c>
      <c r="N33" s="24"/>
      <c r="O33" s="24"/>
      <c r="P33" s="10">
        <f>SUM(F33:O33)</f>
        <v>33</v>
      </c>
      <c r="Q33" s="531">
        <f>P33*S33</f>
        <v>132</v>
      </c>
      <c r="R33" s="531"/>
      <c r="S33" s="3">
        <v>4</v>
      </c>
    </row>
    <row r="34" spans="2:19" ht="12" customHeight="1">
      <c r="B34" s="14">
        <v>23</v>
      </c>
      <c r="C34" s="14" t="s">
        <v>43</v>
      </c>
      <c r="D34" s="10"/>
      <c r="E34" s="15">
        <v>24</v>
      </c>
      <c r="F34" s="10">
        <v>28</v>
      </c>
      <c r="G34" s="10"/>
      <c r="H34" s="10"/>
      <c r="I34" s="10"/>
      <c r="J34" s="10"/>
      <c r="K34" s="10"/>
      <c r="L34" s="10">
        <v>3</v>
      </c>
      <c r="M34" s="15">
        <v>2</v>
      </c>
      <c r="N34" s="10"/>
      <c r="O34" s="10"/>
      <c r="P34" s="10">
        <f>SUM(F34:O34)</f>
        <v>33</v>
      </c>
      <c r="Q34" s="531">
        <f>P34*S34</f>
        <v>132</v>
      </c>
      <c r="R34" s="531"/>
      <c r="S34" s="3">
        <v>4</v>
      </c>
    </row>
    <row r="35" spans="2:19" ht="12" customHeight="1">
      <c r="B35" s="14">
        <v>24</v>
      </c>
      <c r="C35" s="14" t="s">
        <v>44</v>
      </c>
      <c r="D35" s="10"/>
      <c r="E35" s="15">
        <v>25</v>
      </c>
      <c r="F35" s="10">
        <v>28</v>
      </c>
      <c r="G35" s="10"/>
      <c r="H35" s="10"/>
      <c r="I35" s="10"/>
      <c r="J35" s="10"/>
      <c r="K35" s="10"/>
      <c r="L35" s="10">
        <v>3</v>
      </c>
      <c r="M35" s="15">
        <v>2</v>
      </c>
      <c r="N35" s="10"/>
      <c r="O35" s="10"/>
      <c r="P35" s="10">
        <f>SUM(F35:O35)</f>
        <v>33</v>
      </c>
      <c r="Q35" s="531">
        <f>P35*S35</f>
        <v>132</v>
      </c>
      <c r="R35" s="531"/>
      <c r="S35" s="3">
        <v>4</v>
      </c>
    </row>
    <row r="36" spans="2:19" ht="12.75" customHeight="1">
      <c r="B36" s="14">
        <v>25</v>
      </c>
      <c r="C36" s="14" t="s">
        <v>45</v>
      </c>
      <c r="D36" s="10"/>
      <c r="E36" s="10">
        <v>25</v>
      </c>
      <c r="F36" s="10">
        <v>28</v>
      </c>
      <c r="G36" s="10"/>
      <c r="H36" s="10"/>
      <c r="I36" s="10"/>
      <c r="J36" s="10"/>
      <c r="K36" s="10"/>
      <c r="L36" s="10">
        <v>3</v>
      </c>
      <c r="M36" s="15">
        <v>2</v>
      </c>
      <c r="N36" s="10"/>
      <c r="O36" s="10"/>
      <c r="P36" s="10">
        <f>SUM(F36:O36)</f>
        <v>33</v>
      </c>
      <c r="Q36" s="531">
        <f>P36*S36</f>
        <v>132</v>
      </c>
      <c r="R36" s="531"/>
      <c r="S36" s="3">
        <v>4</v>
      </c>
    </row>
    <row r="37" spans="2:19" ht="12" customHeight="1">
      <c r="B37" s="14">
        <v>26</v>
      </c>
      <c r="C37" s="14" t="s">
        <v>46</v>
      </c>
      <c r="D37" s="10"/>
      <c r="E37" s="10">
        <v>25</v>
      </c>
      <c r="F37" s="10">
        <v>28</v>
      </c>
      <c r="G37" s="10"/>
      <c r="H37" s="10"/>
      <c r="I37" s="10"/>
      <c r="J37" s="10"/>
      <c r="K37" s="10"/>
      <c r="L37" s="10">
        <v>3</v>
      </c>
      <c r="M37" s="15">
        <v>2</v>
      </c>
      <c r="N37" s="10"/>
      <c r="O37" s="10"/>
      <c r="P37" s="10">
        <f>SUM(F37:O37)</f>
        <v>33</v>
      </c>
      <c r="Q37" s="531">
        <f>P37*S37</f>
        <v>132</v>
      </c>
      <c r="R37" s="531"/>
      <c r="S37" s="3">
        <v>4</v>
      </c>
    </row>
    <row r="38" spans="2:19" ht="15.75" thickBot="1">
      <c r="B38" s="42"/>
      <c r="C38" s="43"/>
      <c r="D38" s="44"/>
      <c r="E38" s="45">
        <f>SUM(E33:E37)</f>
        <v>123</v>
      </c>
      <c r="F38" s="45">
        <f>SUM(F33:F37)</f>
        <v>140</v>
      </c>
      <c r="G38" s="45">
        <f aca="true" t="shared" si="7" ref="G38:P38">SUM(G33:G37)</f>
        <v>0</v>
      </c>
      <c r="H38" s="45">
        <f t="shared" si="7"/>
        <v>0</v>
      </c>
      <c r="I38" s="45">
        <f t="shared" si="7"/>
        <v>0</v>
      </c>
      <c r="J38" s="45">
        <f t="shared" si="7"/>
        <v>0</v>
      </c>
      <c r="K38" s="45">
        <f t="shared" si="7"/>
        <v>0</v>
      </c>
      <c r="L38" s="45">
        <f t="shared" si="7"/>
        <v>15</v>
      </c>
      <c r="M38" s="45">
        <f t="shared" si="7"/>
        <v>10</v>
      </c>
      <c r="N38" s="45">
        <f t="shared" si="7"/>
        <v>0</v>
      </c>
      <c r="O38" s="45">
        <f t="shared" si="7"/>
        <v>0</v>
      </c>
      <c r="P38" s="45">
        <f t="shared" si="7"/>
        <v>165</v>
      </c>
      <c r="Q38" s="532">
        <f>SUM(Q33:R37)</f>
        <v>660</v>
      </c>
      <c r="R38" s="533"/>
      <c r="S38" s="3">
        <v>4</v>
      </c>
    </row>
    <row r="39" spans="2:19" ht="15">
      <c r="B39" s="23">
        <v>27</v>
      </c>
      <c r="C39" s="23" t="s">
        <v>47</v>
      </c>
      <c r="D39" s="24"/>
      <c r="E39" s="24">
        <v>26</v>
      </c>
      <c r="F39" s="24">
        <v>29</v>
      </c>
      <c r="G39" s="24"/>
      <c r="H39" s="24"/>
      <c r="I39" s="24"/>
      <c r="J39" s="24"/>
      <c r="K39" s="24"/>
      <c r="L39" s="24">
        <v>3</v>
      </c>
      <c r="M39" s="25">
        <v>2</v>
      </c>
      <c r="N39" s="24"/>
      <c r="O39" s="24"/>
      <c r="P39" s="10">
        <f>SUM(F39:O39)</f>
        <v>34</v>
      </c>
      <c r="Q39" s="531">
        <f>P39*S39</f>
        <v>136</v>
      </c>
      <c r="R39" s="531"/>
      <c r="S39" s="3">
        <v>4</v>
      </c>
    </row>
    <row r="40" spans="2:19" ht="11.25" customHeight="1">
      <c r="B40" s="14">
        <v>28</v>
      </c>
      <c r="C40" s="14" t="s">
        <v>48</v>
      </c>
      <c r="D40" s="10"/>
      <c r="E40" s="10">
        <v>29</v>
      </c>
      <c r="F40" s="10">
        <v>29</v>
      </c>
      <c r="G40" s="10"/>
      <c r="H40" s="10"/>
      <c r="I40" s="10"/>
      <c r="J40" s="10">
        <v>10</v>
      </c>
      <c r="K40" s="10"/>
      <c r="L40" s="10">
        <v>3</v>
      </c>
      <c r="M40" s="15">
        <v>2</v>
      </c>
      <c r="N40" s="10"/>
      <c r="O40" s="10"/>
      <c r="P40" s="10">
        <v>44</v>
      </c>
      <c r="Q40" s="531">
        <f>P40*S40</f>
        <v>176</v>
      </c>
      <c r="R40" s="531"/>
      <c r="S40" s="3">
        <v>4</v>
      </c>
    </row>
    <row r="41" spans="2:19" ht="12.75" customHeight="1">
      <c r="B41" s="14">
        <v>29</v>
      </c>
      <c r="C41" s="14" t="s">
        <v>49</v>
      </c>
      <c r="D41" s="10"/>
      <c r="E41" s="10">
        <v>16</v>
      </c>
      <c r="F41" s="10">
        <v>32</v>
      </c>
      <c r="G41" s="10"/>
      <c r="H41" s="10"/>
      <c r="I41" s="10"/>
      <c r="J41" s="10"/>
      <c r="K41" s="10"/>
      <c r="L41" s="10"/>
      <c r="M41" s="15"/>
      <c r="N41" s="10"/>
      <c r="O41" s="10"/>
      <c r="P41" s="10">
        <v>32</v>
      </c>
      <c r="Q41" s="531">
        <f>P41*S41</f>
        <v>128</v>
      </c>
      <c r="R41" s="531"/>
      <c r="S41" s="3">
        <v>4</v>
      </c>
    </row>
    <row r="42" spans="2:19" ht="12" customHeight="1" thickBot="1">
      <c r="B42" s="33">
        <v>30</v>
      </c>
      <c r="C42" s="16" t="s">
        <v>50</v>
      </c>
      <c r="D42" s="17"/>
      <c r="E42" s="17">
        <v>21</v>
      </c>
      <c r="F42" s="17">
        <v>29</v>
      </c>
      <c r="G42" s="34"/>
      <c r="H42" s="34"/>
      <c r="I42" s="34"/>
      <c r="J42" s="18"/>
      <c r="K42" s="34"/>
      <c r="L42" s="17">
        <v>3</v>
      </c>
      <c r="M42" s="18">
        <v>2</v>
      </c>
      <c r="N42" s="34"/>
      <c r="O42" s="34"/>
      <c r="P42" s="17">
        <v>34</v>
      </c>
      <c r="Q42" s="531">
        <f>P42*S42</f>
        <v>136</v>
      </c>
      <c r="R42" s="531"/>
      <c r="S42" s="3">
        <v>4</v>
      </c>
    </row>
    <row r="43" spans="2:19" ht="15.75" thickBot="1">
      <c r="B43" s="26"/>
      <c r="C43" s="27"/>
      <c r="D43" s="28"/>
      <c r="E43" s="22">
        <f>SUM(E39:E42)</f>
        <v>92</v>
      </c>
      <c r="F43" s="22">
        <f>SUM(F39:F42)</f>
        <v>119</v>
      </c>
      <c r="G43" s="22">
        <f aca="true" t="shared" si="8" ref="G43:P43">SUM(G39:G42)</f>
        <v>0</v>
      </c>
      <c r="H43" s="22">
        <f t="shared" si="8"/>
        <v>0</v>
      </c>
      <c r="I43" s="22">
        <f t="shared" si="8"/>
        <v>0</v>
      </c>
      <c r="J43" s="22">
        <f t="shared" si="8"/>
        <v>10</v>
      </c>
      <c r="K43" s="22">
        <f t="shared" si="8"/>
        <v>0</v>
      </c>
      <c r="L43" s="22">
        <f t="shared" si="8"/>
        <v>9</v>
      </c>
      <c r="M43" s="22">
        <f t="shared" si="8"/>
        <v>6</v>
      </c>
      <c r="N43" s="22">
        <f t="shared" si="8"/>
        <v>0</v>
      </c>
      <c r="O43" s="22">
        <f t="shared" si="8"/>
        <v>0</v>
      </c>
      <c r="P43" s="22">
        <f t="shared" si="8"/>
        <v>144</v>
      </c>
      <c r="Q43" s="532">
        <f>SUM(Q39:R42)</f>
        <v>576</v>
      </c>
      <c r="R43" s="533"/>
      <c r="S43" s="3">
        <v>4</v>
      </c>
    </row>
    <row r="44" spans="2:19" ht="11.25" customHeight="1">
      <c r="B44" s="23">
        <v>31</v>
      </c>
      <c r="C44" s="23" t="s">
        <v>51</v>
      </c>
      <c r="D44" s="24"/>
      <c r="E44" s="24">
        <v>27</v>
      </c>
      <c r="F44" s="24">
        <v>31</v>
      </c>
      <c r="G44" s="24"/>
      <c r="H44" s="24"/>
      <c r="I44" s="24"/>
      <c r="J44" s="24"/>
      <c r="K44" s="24"/>
      <c r="L44" s="24">
        <v>3</v>
      </c>
      <c r="M44" s="25">
        <v>2</v>
      </c>
      <c r="N44" s="24"/>
      <c r="O44" s="24"/>
      <c r="P44" s="10">
        <f>SUM(F44:O44)</f>
        <v>36</v>
      </c>
      <c r="Q44" s="531">
        <f>P44*S44</f>
        <v>144</v>
      </c>
      <c r="R44" s="531"/>
      <c r="S44" s="3">
        <v>4</v>
      </c>
    </row>
    <row r="45" spans="2:19" ht="10.5" customHeight="1">
      <c r="B45" s="14">
        <v>32</v>
      </c>
      <c r="C45" s="14" t="s">
        <v>52</v>
      </c>
      <c r="D45" s="10"/>
      <c r="E45" s="10">
        <v>23</v>
      </c>
      <c r="F45" s="10">
        <v>31</v>
      </c>
      <c r="G45" s="10"/>
      <c r="H45" s="10"/>
      <c r="I45" s="10"/>
      <c r="J45" s="10">
        <v>10</v>
      </c>
      <c r="K45" s="10"/>
      <c r="L45" s="10">
        <v>3</v>
      </c>
      <c r="M45" s="15">
        <v>2</v>
      </c>
      <c r="N45" s="10"/>
      <c r="O45" s="10"/>
      <c r="P45" s="10">
        <v>46</v>
      </c>
      <c r="Q45" s="531">
        <f>P45*S45</f>
        <v>184</v>
      </c>
      <c r="R45" s="531"/>
      <c r="S45" s="3">
        <v>4</v>
      </c>
    </row>
    <row r="46" spans="2:19" ht="11.25" customHeight="1">
      <c r="B46" s="14">
        <v>33</v>
      </c>
      <c r="C46" s="14" t="s">
        <v>53</v>
      </c>
      <c r="D46" s="10"/>
      <c r="E46" s="10">
        <v>27</v>
      </c>
      <c r="F46" s="10">
        <v>31</v>
      </c>
      <c r="G46" s="10"/>
      <c r="H46" s="10"/>
      <c r="I46" s="10"/>
      <c r="J46" s="15">
        <v>10</v>
      </c>
      <c r="K46" s="10"/>
      <c r="L46" s="10">
        <v>3</v>
      </c>
      <c r="M46" s="15">
        <v>2</v>
      </c>
      <c r="N46" s="10"/>
      <c r="O46" s="10"/>
      <c r="P46" s="10">
        <v>46</v>
      </c>
      <c r="Q46" s="531">
        <f>P46*S46</f>
        <v>184</v>
      </c>
      <c r="R46" s="531"/>
      <c r="S46" s="3">
        <v>4</v>
      </c>
    </row>
    <row r="47" spans="2:19" ht="11.25" customHeight="1" thickBot="1">
      <c r="B47" s="16">
        <v>34</v>
      </c>
      <c r="C47" s="16" t="s">
        <v>54</v>
      </c>
      <c r="D47" s="17"/>
      <c r="E47" s="17">
        <v>26</v>
      </c>
      <c r="F47" s="17">
        <v>31</v>
      </c>
      <c r="G47" s="17"/>
      <c r="H47" s="17"/>
      <c r="I47" s="17"/>
      <c r="J47" s="17"/>
      <c r="K47" s="17"/>
      <c r="L47" s="17">
        <v>3</v>
      </c>
      <c r="M47" s="18">
        <v>2</v>
      </c>
      <c r="N47" s="17"/>
      <c r="O47" s="17"/>
      <c r="P47" s="10">
        <v>36</v>
      </c>
      <c r="Q47" s="531">
        <f>P47*S47</f>
        <v>144</v>
      </c>
      <c r="R47" s="531"/>
      <c r="S47" s="3">
        <v>4</v>
      </c>
    </row>
    <row r="48" spans="2:20" ht="15.75" thickBot="1">
      <c r="B48" s="26"/>
      <c r="C48" s="27"/>
      <c r="D48" s="28"/>
      <c r="E48" s="22">
        <f>SUM(E44:E47)</f>
        <v>103</v>
      </c>
      <c r="F48" s="22">
        <f>SUM(F44:F47)</f>
        <v>124</v>
      </c>
      <c r="G48" s="22">
        <f aca="true" t="shared" si="9" ref="G48:P48">SUM(G44:G47)</f>
        <v>0</v>
      </c>
      <c r="H48" s="22">
        <f t="shared" si="9"/>
        <v>0</v>
      </c>
      <c r="I48" s="22">
        <f t="shared" si="9"/>
        <v>0</v>
      </c>
      <c r="J48" s="22">
        <f t="shared" si="9"/>
        <v>20</v>
      </c>
      <c r="K48" s="22">
        <f t="shared" si="9"/>
        <v>0</v>
      </c>
      <c r="L48" s="22">
        <f t="shared" si="9"/>
        <v>12</v>
      </c>
      <c r="M48" s="22">
        <f t="shared" si="9"/>
        <v>8</v>
      </c>
      <c r="N48" s="22">
        <f t="shared" si="9"/>
        <v>0</v>
      </c>
      <c r="O48" s="22">
        <f t="shared" si="9"/>
        <v>0</v>
      </c>
      <c r="P48" s="22">
        <f t="shared" si="9"/>
        <v>164</v>
      </c>
      <c r="Q48" s="532">
        <f>SUM(Q44:R47)</f>
        <v>656</v>
      </c>
      <c r="R48" s="533"/>
      <c r="S48" s="3">
        <v>4</v>
      </c>
      <c r="T48" s="1"/>
    </row>
    <row r="49" spans="2:20" ht="12.75" customHeight="1">
      <c r="B49" s="23">
        <v>35</v>
      </c>
      <c r="C49" s="23" t="s">
        <v>55</v>
      </c>
      <c r="D49" s="24"/>
      <c r="E49" s="24">
        <v>23</v>
      </c>
      <c r="F49" s="24">
        <v>32</v>
      </c>
      <c r="G49" s="24"/>
      <c r="H49" s="24"/>
      <c r="I49" s="24"/>
      <c r="J49" s="24"/>
      <c r="K49" s="24"/>
      <c r="L49" s="24">
        <v>3</v>
      </c>
      <c r="M49" s="25">
        <v>1</v>
      </c>
      <c r="N49" s="24"/>
      <c r="O49" s="24">
        <v>1</v>
      </c>
      <c r="P49" s="10">
        <f>SUM(F49:O49)</f>
        <v>37</v>
      </c>
      <c r="Q49" s="531">
        <f>P49*S49</f>
        <v>148</v>
      </c>
      <c r="R49" s="531"/>
      <c r="S49" s="3">
        <v>4</v>
      </c>
      <c r="T49" s="1"/>
    </row>
    <row r="50" spans="2:20" ht="12.75" customHeight="1">
      <c r="B50" s="14">
        <v>36</v>
      </c>
      <c r="C50" s="14" t="s">
        <v>56</v>
      </c>
      <c r="D50" s="10"/>
      <c r="E50" s="10">
        <v>29</v>
      </c>
      <c r="F50" s="10">
        <v>32</v>
      </c>
      <c r="G50" s="10"/>
      <c r="H50" s="10"/>
      <c r="I50" s="10"/>
      <c r="J50" s="10"/>
      <c r="K50" s="10"/>
      <c r="L50" s="10">
        <v>3</v>
      </c>
      <c r="M50" s="15">
        <v>1</v>
      </c>
      <c r="N50" s="10"/>
      <c r="O50" s="24">
        <v>1</v>
      </c>
      <c r="P50" s="10">
        <f>SUM(F50:O50)</f>
        <v>37</v>
      </c>
      <c r="Q50" s="531">
        <f>P50*S50</f>
        <v>148</v>
      </c>
      <c r="R50" s="531"/>
      <c r="S50" s="3">
        <v>4</v>
      </c>
      <c r="T50" s="1"/>
    </row>
    <row r="51" spans="2:20" ht="12.75" customHeight="1">
      <c r="B51" s="14">
        <v>37</v>
      </c>
      <c r="C51" s="14" t="s">
        <v>57</v>
      </c>
      <c r="D51" s="10"/>
      <c r="E51" s="10">
        <v>28</v>
      </c>
      <c r="F51" s="10">
        <v>32</v>
      </c>
      <c r="G51" s="10"/>
      <c r="H51" s="10"/>
      <c r="I51" s="10"/>
      <c r="J51" s="10"/>
      <c r="K51" s="10"/>
      <c r="L51" s="10">
        <v>3</v>
      </c>
      <c r="M51" s="15">
        <v>1</v>
      </c>
      <c r="N51" s="10"/>
      <c r="O51" s="24">
        <v>1</v>
      </c>
      <c r="P51" s="10">
        <f>SUM(F51:O51)</f>
        <v>37</v>
      </c>
      <c r="Q51" s="531">
        <f>P51*S51</f>
        <v>148</v>
      </c>
      <c r="R51" s="531"/>
      <c r="S51" s="3">
        <v>4</v>
      </c>
      <c r="T51" s="1"/>
    </row>
    <row r="52" spans="2:20" ht="13.5" customHeight="1" thickBot="1">
      <c r="B52" s="14">
        <v>38</v>
      </c>
      <c r="C52" s="14" t="s">
        <v>58</v>
      </c>
      <c r="D52" s="10"/>
      <c r="E52" s="10">
        <v>22</v>
      </c>
      <c r="F52" s="10">
        <v>32</v>
      </c>
      <c r="G52" s="10"/>
      <c r="H52" s="10"/>
      <c r="I52" s="10"/>
      <c r="J52" s="10"/>
      <c r="K52" s="10"/>
      <c r="L52" s="10">
        <v>3</v>
      </c>
      <c r="M52" s="15">
        <v>1</v>
      </c>
      <c r="N52" s="10"/>
      <c r="O52" s="24">
        <v>1</v>
      </c>
      <c r="P52" s="10">
        <f>SUM(F52:O52)</f>
        <v>37</v>
      </c>
      <c r="Q52" s="531">
        <f>P52*S52</f>
        <v>148</v>
      </c>
      <c r="R52" s="531"/>
      <c r="S52" s="3">
        <v>4</v>
      </c>
      <c r="T52" s="3"/>
    </row>
    <row r="53" spans="2:20" ht="15.75" thickBot="1">
      <c r="B53" s="35"/>
      <c r="C53" s="26"/>
      <c r="D53" s="28"/>
      <c r="E53" s="22">
        <f>SUM(E49:E52)</f>
        <v>102</v>
      </c>
      <c r="F53" s="22">
        <f>SUM(F49:F52)</f>
        <v>128</v>
      </c>
      <c r="G53" s="22">
        <f aca="true" t="shared" si="10" ref="G53:P53">SUM(G49:G52)</f>
        <v>0</v>
      </c>
      <c r="H53" s="22">
        <f t="shared" si="10"/>
        <v>0</v>
      </c>
      <c r="I53" s="22">
        <f t="shared" si="10"/>
        <v>0</v>
      </c>
      <c r="J53" s="22">
        <f t="shared" si="10"/>
        <v>0</v>
      </c>
      <c r="K53" s="22">
        <f t="shared" si="10"/>
        <v>0</v>
      </c>
      <c r="L53" s="22">
        <f t="shared" si="10"/>
        <v>12</v>
      </c>
      <c r="M53" s="22">
        <f t="shared" si="10"/>
        <v>4</v>
      </c>
      <c r="N53" s="22">
        <f t="shared" si="10"/>
        <v>0</v>
      </c>
      <c r="O53" s="22">
        <f t="shared" si="10"/>
        <v>4</v>
      </c>
      <c r="P53" s="22">
        <f t="shared" si="10"/>
        <v>148</v>
      </c>
      <c r="Q53" s="532">
        <f>SUM(Q49:R52)</f>
        <v>592</v>
      </c>
      <c r="R53" s="533"/>
      <c r="S53" s="3">
        <v>4</v>
      </c>
      <c r="T53" s="3"/>
    </row>
    <row r="54" spans="2:20" ht="12.75" customHeight="1">
      <c r="B54" s="14">
        <v>39</v>
      </c>
      <c r="C54" s="23" t="s">
        <v>59</v>
      </c>
      <c r="D54" s="24"/>
      <c r="E54" s="24">
        <v>29</v>
      </c>
      <c r="F54" s="24">
        <v>35</v>
      </c>
      <c r="G54" s="24"/>
      <c r="H54" s="24"/>
      <c r="I54" s="24"/>
      <c r="J54" s="25">
        <v>20</v>
      </c>
      <c r="K54" s="24">
        <v>2</v>
      </c>
      <c r="L54" s="24">
        <v>3</v>
      </c>
      <c r="M54" s="25"/>
      <c r="N54" s="24"/>
      <c r="O54" s="24">
        <v>2</v>
      </c>
      <c r="P54" s="10">
        <f>SUM(F54:O54)</f>
        <v>62</v>
      </c>
      <c r="Q54" s="531">
        <f>P54*S54</f>
        <v>248</v>
      </c>
      <c r="R54" s="531"/>
      <c r="S54" s="3">
        <v>4</v>
      </c>
      <c r="T54" s="3"/>
    </row>
    <row r="55" spans="2:20" ht="12" customHeight="1">
      <c r="B55" s="14">
        <v>40</v>
      </c>
      <c r="C55" s="14" t="s">
        <v>60</v>
      </c>
      <c r="D55" s="10"/>
      <c r="E55" s="10">
        <v>29</v>
      </c>
      <c r="F55" s="24">
        <v>35</v>
      </c>
      <c r="G55" s="10"/>
      <c r="H55" s="10"/>
      <c r="I55" s="10"/>
      <c r="J55" s="10">
        <v>20</v>
      </c>
      <c r="K55" s="24">
        <v>2</v>
      </c>
      <c r="L55" s="10">
        <v>3</v>
      </c>
      <c r="M55" s="15"/>
      <c r="N55" s="10"/>
      <c r="O55" s="24">
        <v>2</v>
      </c>
      <c r="P55" s="10">
        <f>SUM(F55:O55)</f>
        <v>62</v>
      </c>
      <c r="Q55" s="531">
        <f>P55*S55</f>
        <v>248</v>
      </c>
      <c r="R55" s="531"/>
      <c r="S55" s="3">
        <v>4</v>
      </c>
      <c r="T55" s="3"/>
    </row>
    <row r="56" spans="2:20" ht="11.25" customHeight="1">
      <c r="B56" s="14">
        <v>41</v>
      </c>
      <c r="C56" s="14" t="s">
        <v>61</v>
      </c>
      <c r="D56" s="10"/>
      <c r="E56" s="10">
        <v>27</v>
      </c>
      <c r="F56" s="24">
        <v>35</v>
      </c>
      <c r="G56" s="10"/>
      <c r="H56" s="10"/>
      <c r="I56" s="10"/>
      <c r="J56" s="10"/>
      <c r="K56" s="24">
        <v>2</v>
      </c>
      <c r="L56" s="10">
        <v>3</v>
      </c>
      <c r="M56" s="15"/>
      <c r="N56" s="10"/>
      <c r="O56" s="24">
        <v>2</v>
      </c>
      <c r="P56" s="10">
        <f>SUM(F56:O56)</f>
        <v>42</v>
      </c>
      <c r="Q56" s="531">
        <f>P56*S56</f>
        <v>168</v>
      </c>
      <c r="R56" s="531"/>
      <c r="S56" s="3">
        <v>4</v>
      </c>
      <c r="T56" s="3"/>
    </row>
    <row r="57" spans="2:20" ht="12.75" customHeight="1" thickBot="1">
      <c r="B57" s="14">
        <v>42</v>
      </c>
      <c r="C57" s="14" t="s">
        <v>62</v>
      </c>
      <c r="D57" s="10"/>
      <c r="E57" s="10">
        <v>30</v>
      </c>
      <c r="F57" s="24">
        <v>35</v>
      </c>
      <c r="G57" s="10"/>
      <c r="H57" s="10"/>
      <c r="I57" s="10"/>
      <c r="J57" s="10">
        <v>10</v>
      </c>
      <c r="K57" s="24">
        <v>2</v>
      </c>
      <c r="L57" s="10">
        <v>3</v>
      </c>
      <c r="M57" s="15"/>
      <c r="N57" s="10"/>
      <c r="O57" s="24">
        <v>2</v>
      </c>
      <c r="P57" s="10">
        <f>SUM(F57:O57)</f>
        <v>52</v>
      </c>
      <c r="Q57" s="531">
        <f>P57*S57</f>
        <v>208</v>
      </c>
      <c r="R57" s="531"/>
      <c r="S57" s="3">
        <v>4</v>
      </c>
      <c r="T57" s="3"/>
    </row>
    <row r="58" spans="2:20" ht="15.75" thickBot="1">
      <c r="B58" s="26"/>
      <c r="C58" s="27"/>
      <c r="D58" s="28"/>
      <c r="E58" s="22">
        <f>SUM(E54:E57)</f>
        <v>115</v>
      </c>
      <c r="F58" s="22">
        <f>SUM(F54:F57)</f>
        <v>140</v>
      </c>
      <c r="G58" s="22">
        <f aca="true" t="shared" si="11" ref="G58:P58">SUM(G54:G57)</f>
        <v>0</v>
      </c>
      <c r="H58" s="22">
        <f t="shared" si="11"/>
        <v>0</v>
      </c>
      <c r="I58" s="22">
        <f t="shared" si="11"/>
        <v>0</v>
      </c>
      <c r="J58" s="22">
        <f t="shared" si="11"/>
        <v>50</v>
      </c>
      <c r="K58" s="22">
        <f t="shared" si="11"/>
        <v>8</v>
      </c>
      <c r="L58" s="22">
        <f t="shared" si="11"/>
        <v>12</v>
      </c>
      <c r="M58" s="22">
        <f t="shared" si="11"/>
        <v>0</v>
      </c>
      <c r="N58" s="22">
        <f t="shared" si="11"/>
        <v>0</v>
      </c>
      <c r="O58" s="22">
        <f t="shared" si="11"/>
        <v>8</v>
      </c>
      <c r="P58" s="22">
        <f t="shared" si="11"/>
        <v>218</v>
      </c>
      <c r="Q58" s="532">
        <f>SUM(Q54:R57)</f>
        <v>872</v>
      </c>
      <c r="R58" s="533"/>
      <c r="S58" s="3">
        <v>4</v>
      </c>
      <c r="T58" s="3"/>
    </row>
    <row r="59" spans="2:20" ht="15.75" thickBot="1">
      <c r="B59" s="26"/>
      <c r="C59" s="27"/>
      <c r="D59" s="28"/>
      <c r="E59" s="32">
        <v>535</v>
      </c>
      <c r="F59" s="32">
        <v>651</v>
      </c>
      <c r="G59" s="32">
        <v>0</v>
      </c>
      <c r="H59" s="32">
        <v>0</v>
      </c>
      <c r="I59" s="32">
        <v>0</v>
      </c>
      <c r="J59" s="32">
        <v>80</v>
      </c>
      <c r="K59" s="32">
        <v>8</v>
      </c>
      <c r="L59" s="32">
        <v>60</v>
      </c>
      <c r="M59" s="32">
        <v>28</v>
      </c>
      <c r="N59" s="32">
        <v>0</v>
      </c>
      <c r="O59" s="32">
        <v>12</v>
      </c>
      <c r="P59" s="32">
        <v>839</v>
      </c>
      <c r="Q59" s="529">
        <v>3356</v>
      </c>
      <c r="R59" s="529"/>
      <c r="S59" s="3">
        <v>4</v>
      </c>
      <c r="T59" s="3"/>
    </row>
    <row r="60" spans="2:20" ht="12" customHeight="1">
      <c r="B60" s="23">
        <v>43</v>
      </c>
      <c r="C60" s="23" t="s">
        <v>63</v>
      </c>
      <c r="D60" s="24"/>
      <c r="E60" s="24">
        <v>20</v>
      </c>
      <c r="F60" s="24">
        <v>36</v>
      </c>
      <c r="G60" s="24"/>
      <c r="H60" s="24"/>
      <c r="I60" s="24"/>
      <c r="J60" s="24"/>
      <c r="K60" s="24"/>
      <c r="L60" s="24">
        <v>3</v>
      </c>
      <c r="M60" s="25">
        <v>1</v>
      </c>
      <c r="N60" s="24">
        <v>3</v>
      </c>
      <c r="O60" s="24">
        <v>1</v>
      </c>
      <c r="P60" s="10">
        <f>SUM(F60:O60)</f>
        <v>44</v>
      </c>
      <c r="Q60" s="531">
        <f>P60*S60</f>
        <v>176</v>
      </c>
      <c r="R60" s="531"/>
      <c r="S60" s="3">
        <v>4</v>
      </c>
      <c r="T60" s="3"/>
    </row>
    <row r="61" spans="2:20" ht="12" customHeight="1">
      <c r="B61" s="14">
        <v>44</v>
      </c>
      <c r="C61" s="14" t="s">
        <v>64</v>
      </c>
      <c r="D61" s="10"/>
      <c r="E61" s="10">
        <v>21</v>
      </c>
      <c r="F61" s="10">
        <v>36</v>
      </c>
      <c r="G61" s="10"/>
      <c r="H61" s="10"/>
      <c r="I61" s="10"/>
      <c r="J61" s="10"/>
      <c r="K61" s="10"/>
      <c r="L61" s="10">
        <v>3</v>
      </c>
      <c r="M61" s="15"/>
      <c r="N61" s="10">
        <v>3</v>
      </c>
      <c r="O61" s="10">
        <v>1</v>
      </c>
      <c r="P61" s="10">
        <f>SUM(F61:O61)</f>
        <v>43</v>
      </c>
      <c r="Q61" s="531">
        <f>P61*S61</f>
        <v>172</v>
      </c>
      <c r="R61" s="531"/>
      <c r="S61" s="3">
        <v>4</v>
      </c>
      <c r="T61" s="3"/>
    </row>
    <row r="62" spans="2:20" ht="12" customHeight="1" thickBot="1">
      <c r="B62" s="14">
        <v>45</v>
      </c>
      <c r="C62" s="16" t="s">
        <v>65</v>
      </c>
      <c r="D62" s="17"/>
      <c r="E62" s="17">
        <v>20</v>
      </c>
      <c r="F62" s="17">
        <v>36</v>
      </c>
      <c r="G62" s="17"/>
      <c r="H62" s="17"/>
      <c r="I62" s="17"/>
      <c r="J62" s="17"/>
      <c r="K62" s="10"/>
      <c r="L62" s="17">
        <v>3</v>
      </c>
      <c r="M62" s="18">
        <v>1</v>
      </c>
      <c r="N62" s="17">
        <v>3</v>
      </c>
      <c r="O62" s="17">
        <v>1</v>
      </c>
      <c r="P62" s="10">
        <f>SUM(F62:O62)</f>
        <v>44</v>
      </c>
      <c r="Q62" s="531">
        <f>P62*S62</f>
        <v>176</v>
      </c>
      <c r="R62" s="531"/>
      <c r="S62" s="3">
        <v>4</v>
      </c>
      <c r="T62" s="3"/>
    </row>
    <row r="63" spans="2:20" ht="15.75" thickBot="1">
      <c r="B63" s="35"/>
      <c r="C63" s="26"/>
      <c r="D63" s="28"/>
      <c r="E63" s="22">
        <v>61</v>
      </c>
      <c r="F63" s="22">
        <v>108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9</v>
      </c>
      <c r="M63" s="22">
        <v>2</v>
      </c>
      <c r="N63" s="22">
        <v>9</v>
      </c>
      <c r="O63" s="22">
        <v>3</v>
      </c>
      <c r="P63" s="22">
        <v>131</v>
      </c>
      <c r="Q63" s="532">
        <f>SUM(Q60:R62)</f>
        <v>524</v>
      </c>
      <c r="R63" s="533"/>
      <c r="S63" s="3">
        <v>4</v>
      </c>
      <c r="T63" s="3"/>
    </row>
    <row r="64" spans="2:20" ht="12.75" customHeight="1">
      <c r="B64" s="14">
        <v>46</v>
      </c>
      <c r="C64" s="23" t="s">
        <v>66</v>
      </c>
      <c r="D64" s="24"/>
      <c r="E64" s="24">
        <v>20</v>
      </c>
      <c r="F64" s="24">
        <v>36</v>
      </c>
      <c r="G64" s="24"/>
      <c r="H64" s="24"/>
      <c r="I64" s="24"/>
      <c r="J64" s="24"/>
      <c r="K64" s="24"/>
      <c r="L64" s="24">
        <v>3</v>
      </c>
      <c r="M64" s="25">
        <v>1</v>
      </c>
      <c r="N64" s="24">
        <v>3</v>
      </c>
      <c r="O64" s="24">
        <v>2</v>
      </c>
      <c r="P64" s="10">
        <f>SUM(F64:O64)</f>
        <v>45</v>
      </c>
      <c r="Q64" s="531">
        <f>P64*S64</f>
        <v>180</v>
      </c>
      <c r="R64" s="531"/>
      <c r="S64" s="3">
        <v>4</v>
      </c>
      <c r="T64" s="3"/>
    </row>
    <row r="65" spans="2:20" ht="11.25" customHeight="1">
      <c r="B65" s="14">
        <v>47</v>
      </c>
      <c r="C65" s="14" t="s">
        <v>67</v>
      </c>
      <c r="D65" s="10"/>
      <c r="E65" s="10">
        <v>21</v>
      </c>
      <c r="F65" s="10">
        <v>36</v>
      </c>
      <c r="G65" s="10"/>
      <c r="H65" s="10"/>
      <c r="I65" s="10"/>
      <c r="J65" s="15"/>
      <c r="K65" s="10"/>
      <c r="L65" s="10">
        <v>3</v>
      </c>
      <c r="M65" s="15"/>
      <c r="N65" s="10">
        <v>3</v>
      </c>
      <c r="O65" s="10">
        <v>1</v>
      </c>
      <c r="P65" s="10">
        <f>SUM(F65:O65)</f>
        <v>43</v>
      </c>
      <c r="Q65" s="531">
        <f>P65*S65</f>
        <v>172</v>
      </c>
      <c r="R65" s="531"/>
      <c r="S65" s="3">
        <v>4</v>
      </c>
      <c r="T65" s="3"/>
    </row>
    <row r="66" spans="2:20" ht="9.75" customHeight="1">
      <c r="B66" s="14">
        <v>48</v>
      </c>
      <c r="C66" s="14" t="s">
        <v>68</v>
      </c>
      <c r="D66" s="10"/>
      <c r="E66" s="10">
        <v>22</v>
      </c>
      <c r="F66" s="10">
        <v>36</v>
      </c>
      <c r="G66" s="10"/>
      <c r="H66" s="10"/>
      <c r="I66" s="10"/>
      <c r="J66" s="15">
        <v>12</v>
      </c>
      <c r="K66" s="10"/>
      <c r="L66" s="10">
        <v>3</v>
      </c>
      <c r="M66" s="15">
        <v>1</v>
      </c>
      <c r="N66" s="10">
        <v>3</v>
      </c>
      <c r="O66" s="10">
        <v>2</v>
      </c>
      <c r="P66" s="10">
        <f>SUM(F66:O66)</f>
        <v>57</v>
      </c>
      <c r="Q66" s="531">
        <f>P66*S66</f>
        <v>228</v>
      </c>
      <c r="R66" s="531"/>
      <c r="S66" s="3">
        <v>4</v>
      </c>
      <c r="T66" s="3"/>
    </row>
    <row r="67" spans="2:20" ht="12" customHeight="1" thickBot="1">
      <c r="B67" s="14"/>
      <c r="C67" s="16"/>
      <c r="D67" s="17"/>
      <c r="E67" s="36">
        <f>SUM(E64:E66)</f>
        <v>63</v>
      </c>
      <c r="F67" s="36">
        <f aca="true" t="shared" si="12" ref="F67:P67">SUM(F64:F66)</f>
        <v>108</v>
      </c>
      <c r="G67" s="36">
        <f t="shared" si="12"/>
        <v>0</v>
      </c>
      <c r="H67" s="36">
        <f t="shared" si="12"/>
        <v>0</v>
      </c>
      <c r="I67" s="36">
        <f t="shared" si="12"/>
        <v>0</v>
      </c>
      <c r="J67" s="36">
        <f t="shared" si="12"/>
        <v>12</v>
      </c>
      <c r="K67" s="36">
        <f t="shared" si="12"/>
        <v>0</v>
      </c>
      <c r="L67" s="36">
        <f t="shared" si="12"/>
        <v>9</v>
      </c>
      <c r="M67" s="36">
        <f t="shared" si="12"/>
        <v>2</v>
      </c>
      <c r="N67" s="36">
        <f t="shared" si="12"/>
        <v>9</v>
      </c>
      <c r="O67" s="36">
        <f t="shared" si="12"/>
        <v>5</v>
      </c>
      <c r="P67" s="36">
        <f t="shared" si="12"/>
        <v>145</v>
      </c>
      <c r="Q67" s="532">
        <f>SUM(Q64:R66)</f>
        <v>580</v>
      </c>
      <c r="R67" s="533"/>
      <c r="S67" s="3">
        <v>4</v>
      </c>
      <c r="T67" s="3"/>
    </row>
    <row r="68" spans="2:20" ht="15.75" thickBot="1">
      <c r="B68" s="35"/>
      <c r="C68" s="26"/>
      <c r="D68" s="31"/>
      <c r="E68" s="32">
        <f>E63+E67</f>
        <v>124</v>
      </c>
      <c r="F68" s="32">
        <f aca="true" t="shared" si="13" ref="F68:P68">F63+F67</f>
        <v>216</v>
      </c>
      <c r="G68" s="32">
        <f t="shared" si="13"/>
        <v>0</v>
      </c>
      <c r="H68" s="32">
        <f t="shared" si="13"/>
        <v>0</v>
      </c>
      <c r="I68" s="32">
        <f t="shared" si="13"/>
        <v>0</v>
      </c>
      <c r="J68" s="32">
        <f t="shared" si="13"/>
        <v>12</v>
      </c>
      <c r="K68" s="32">
        <f t="shared" si="13"/>
        <v>0</v>
      </c>
      <c r="L68" s="32">
        <f t="shared" si="13"/>
        <v>18</v>
      </c>
      <c r="M68" s="32">
        <f t="shared" si="13"/>
        <v>4</v>
      </c>
      <c r="N68" s="32">
        <f t="shared" si="13"/>
        <v>18</v>
      </c>
      <c r="O68" s="32">
        <f t="shared" si="13"/>
        <v>8</v>
      </c>
      <c r="P68" s="32">
        <f t="shared" si="13"/>
        <v>276</v>
      </c>
      <c r="Q68" s="530">
        <f>Q63+Q67</f>
        <v>1104</v>
      </c>
      <c r="R68" s="530"/>
      <c r="S68" s="3">
        <v>4</v>
      </c>
      <c r="T68" s="3"/>
    </row>
    <row r="69" spans="2:20" ht="11.25" customHeight="1">
      <c r="B69" s="37"/>
      <c r="C69" s="38" t="s">
        <v>69</v>
      </c>
      <c r="D69" s="39"/>
      <c r="E69" s="40">
        <f>E32+E59+E68</f>
        <v>1161</v>
      </c>
      <c r="F69" s="40">
        <f>F32+F59+F68</f>
        <v>1319</v>
      </c>
      <c r="G69" s="40">
        <f>G32+G59+G68</f>
        <v>0</v>
      </c>
      <c r="H69" s="40">
        <f>H32+H59+H68</f>
        <v>0</v>
      </c>
      <c r="I69" s="40">
        <f>I32+I59+I68</f>
        <v>0</v>
      </c>
      <c r="J69" s="40">
        <f aca="true" t="shared" si="14" ref="J69:O69">J32+J59+J68</f>
        <v>108</v>
      </c>
      <c r="K69" s="40">
        <f t="shared" si="14"/>
        <v>8</v>
      </c>
      <c r="L69" s="40">
        <f t="shared" si="14"/>
        <v>110</v>
      </c>
      <c r="M69" s="40">
        <f t="shared" si="14"/>
        <v>32</v>
      </c>
      <c r="N69" s="40">
        <f t="shared" si="14"/>
        <v>18</v>
      </c>
      <c r="O69" s="40">
        <f t="shared" si="14"/>
        <v>20</v>
      </c>
      <c r="P69" s="40">
        <f>P32+P59+P68</f>
        <v>1615</v>
      </c>
      <c r="Q69" s="529">
        <v>6460</v>
      </c>
      <c r="R69" s="529"/>
      <c r="S69" s="3">
        <v>4</v>
      </c>
      <c r="T69" s="3"/>
    </row>
    <row r="70" spans="2:20" ht="15.75">
      <c r="B70" s="4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"/>
      <c r="O70" s="4"/>
      <c r="P70" s="4"/>
      <c r="Q70" s="4"/>
      <c r="R70" s="4"/>
      <c r="S70" s="4"/>
      <c r="T70" s="3"/>
    </row>
    <row r="71" spans="2:20" ht="15.75">
      <c r="B71" s="4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"/>
      <c r="O71" s="4"/>
      <c r="P71" s="4"/>
      <c r="Q71" s="4"/>
      <c r="R71" s="4"/>
      <c r="S71" s="4"/>
      <c r="T71" s="3"/>
    </row>
    <row r="72" spans="2:20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"/>
      <c r="O72" s="4"/>
      <c r="P72" s="4"/>
      <c r="Q72" s="4"/>
      <c r="R72" s="4"/>
      <c r="S72" s="4"/>
      <c r="T72" s="1"/>
    </row>
    <row r="73" spans="2:20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"/>
      <c r="O73" s="4"/>
      <c r="P73" s="4"/>
      <c r="Q73" s="4"/>
      <c r="R73" s="4"/>
      <c r="S73" s="4"/>
      <c r="T73" s="1"/>
    </row>
    <row r="74" spans="2:20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"/>
      <c r="O74" s="4"/>
      <c r="P74" s="4"/>
      <c r="Q74" s="4"/>
      <c r="R74" s="4"/>
      <c r="S74" s="4"/>
      <c r="T74" s="1"/>
    </row>
    <row r="75" spans="2:20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"/>
      <c r="O75" s="4"/>
      <c r="P75" s="4"/>
      <c r="Q75" s="4"/>
      <c r="R75" s="4"/>
      <c r="S75" s="4"/>
      <c r="T75" s="1"/>
    </row>
    <row r="76" spans="2:20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"/>
      <c r="O76" s="4"/>
      <c r="P76" s="4"/>
      <c r="Q76" s="4"/>
      <c r="R76" s="4"/>
      <c r="S76" s="4"/>
      <c r="T76" s="1"/>
    </row>
    <row r="77" spans="2:20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"/>
      <c r="O77" s="4"/>
      <c r="P77" s="4"/>
      <c r="Q77" s="4"/>
      <c r="R77" s="4"/>
      <c r="S77" s="4"/>
      <c r="T77" s="1"/>
    </row>
    <row r="78" spans="14:19" ht="15">
      <c r="N78" s="4"/>
      <c r="O78" s="4"/>
      <c r="P78" s="4"/>
      <c r="Q78" s="4"/>
      <c r="R78" s="4"/>
      <c r="S78" s="4"/>
    </row>
    <row r="79" spans="14:19" ht="15">
      <c r="N79" s="4"/>
      <c r="O79" s="4"/>
      <c r="P79" s="4"/>
      <c r="Q79" s="4"/>
      <c r="R79" s="4"/>
      <c r="S79" s="4"/>
    </row>
  </sheetData>
  <sheetProtection/>
  <mergeCells count="81">
    <mergeCell ref="Q67:R67"/>
    <mergeCell ref="Q63:R63"/>
    <mergeCell ref="Q64:R64"/>
    <mergeCell ref="Q65:R65"/>
    <mergeCell ref="Q66:R66"/>
    <mergeCell ref="Q59:R59"/>
    <mergeCell ref="Q60:R60"/>
    <mergeCell ref="Q61:R61"/>
    <mergeCell ref="Q62:R62"/>
    <mergeCell ref="Q55:R55"/>
    <mergeCell ref="Q58:R58"/>
    <mergeCell ref="Q45:R45"/>
    <mergeCell ref="Q46:R46"/>
    <mergeCell ref="Q47:R47"/>
    <mergeCell ref="Q48:R48"/>
    <mergeCell ref="Q49:R49"/>
    <mergeCell ref="Q56:R56"/>
    <mergeCell ref="Q50:R50"/>
    <mergeCell ref="Q57:R57"/>
    <mergeCell ref="Q51:R51"/>
    <mergeCell ref="Q52:R52"/>
    <mergeCell ref="Q43:R43"/>
    <mergeCell ref="Q41:R41"/>
    <mergeCell ref="Q42:R42"/>
    <mergeCell ref="Q53:R53"/>
    <mergeCell ref="Q44:R44"/>
    <mergeCell ref="Q54:R54"/>
    <mergeCell ref="Q37:R37"/>
    <mergeCell ref="Q38:R38"/>
    <mergeCell ref="Q39:R39"/>
    <mergeCell ref="Q40:R40"/>
    <mergeCell ref="Q29:R29"/>
    <mergeCell ref="Q35:R35"/>
    <mergeCell ref="Q36:R36"/>
    <mergeCell ref="Q32:R32"/>
    <mergeCell ref="Q33:R33"/>
    <mergeCell ref="Q34:R34"/>
    <mergeCell ref="Q30:R30"/>
    <mergeCell ref="Q31:R31"/>
    <mergeCell ref="Q28:R28"/>
    <mergeCell ref="Q22:R22"/>
    <mergeCell ref="Q23:R23"/>
    <mergeCell ref="Q24:R24"/>
    <mergeCell ref="Q25:R25"/>
    <mergeCell ref="Q27:R27"/>
    <mergeCell ref="Q20:R20"/>
    <mergeCell ref="Q21:R21"/>
    <mergeCell ref="Q26:R26"/>
    <mergeCell ref="Q13:R13"/>
    <mergeCell ref="Q14:R14"/>
    <mergeCell ref="Q15:R15"/>
    <mergeCell ref="Q16:R16"/>
    <mergeCell ref="Q18:R18"/>
    <mergeCell ref="Q19:R19"/>
    <mergeCell ref="Q17:R17"/>
    <mergeCell ref="Q7:R7"/>
    <mergeCell ref="Q8:R8"/>
    <mergeCell ref="Q9:R9"/>
    <mergeCell ref="Q12:R12"/>
    <mergeCell ref="Q10:R10"/>
    <mergeCell ref="Q11:R11"/>
    <mergeCell ref="L5:L6"/>
    <mergeCell ref="Q69:R69"/>
    <mergeCell ref="B4:B6"/>
    <mergeCell ref="C4:C6"/>
    <mergeCell ref="D4:D6"/>
    <mergeCell ref="F4:F6"/>
    <mergeCell ref="G4:G6"/>
    <mergeCell ref="Q68:R68"/>
    <mergeCell ref="Q5:R6"/>
    <mergeCell ref="O4:O6"/>
    <mergeCell ref="H1:O1"/>
    <mergeCell ref="H2:R2"/>
    <mergeCell ref="I3:P3"/>
    <mergeCell ref="P4:P6"/>
    <mergeCell ref="M5:M6"/>
    <mergeCell ref="N5:N6"/>
    <mergeCell ref="H4:H6"/>
    <mergeCell ref="J4:J6"/>
    <mergeCell ref="K4:K6"/>
    <mergeCell ref="L4:N4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1" width="3.00390625" style="0" customWidth="1"/>
    <col min="2" max="2" width="2.7109375" style="0" customWidth="1"/>
    <col min="3" max="3" width="5.57421875" style="0" customWidth="1"/>
    <col min="4" max="4" width="3.421875" style="0" customWidth="1"/>
    <col min="5" max="5" width="6.421875" style="0" customWidth="1"/>
    <col min="6" max="6" width="7.421875" style="0" customWidth="1"/>
    <col min="7" max="7" width="6.00390625" style="0" customWidth="1"/>
    <col min="8" max="8" width="5.7109375" style="0" customWidth="1"/>
    <col min="9" max="9" width="5.8515625" style="0" customWidth="1"/>
    <col min="10" max="10" width="4.8515625" style="0" customWidth="1"/>
    <col min="11" max="11" width="6.7109375" style="0" customWidth="1"/>
    <col min="12" max="12" width="7.421875" style="0" customWidth="1"/>
    <col min="13" max="14" width="6.8515625" style="0" customWidth="1"/>
    <col min="15" max="15" width="4.57421875" style="0" customWidth="1"/>
    <col min="16" max="16" width="7.00390625" style="0" customWidth="1"/>
    <col min="17" max="17" width="6.421875" style="0" customWidth="1"/>
    <col min="18" max="18" width="9.140625" style="0" hidden="1" customWidth="1"/>
    <col min="19" max="19" width="0.71875" style="358" customWidth="1"/>
    <col min="20" max="20" width="5.28125" style="0" customWidth="1"/>
  </cols>
  <sheetData>
    <row r="1" spans="2:18" ht="10.5" customHeight="1">
      <c r="B1" s="354"/>
      <c r="C1" s="355"/>
      <c r="D1" s="355"/>
      <c r="E1" s="355"/>
      <c r="F1" s="355"/>
      <c r="G1" s="355"/>
      <c r="H1" s="356"/>
      <c r="I1" s="355"/>
      <c r="J1" s="355"/>
      <c r="K1" s="355"/>
      <c r="L1" s="355"/>
      <c r="M1" s="357"/>
      <c r="N1" s="356" t="s">
        <v>0</v>
      </c>
      <c r="O1" s="357"/>
      <c r="P1" s="357"/>
      <c r="Q1" s="355"/>
      <c r="R1" s="355"/>
    </row>
    <row r="2" spans="2:18" ht="12" customHeight="1">
      <c r="B2" s="354"/>
      <c r="C2" s="355"/>
      <c r="D2" s="359" t="s">
        <v>1</v>
      </c>
      <c r="E2" s="355"/>
      <c r="F2" s="355"/>
      <c r="G2" s="355"/>
      <c r="H2" s="356"/>
      <c r="I2" s="355"/>
      <c r="J2" s="355"/>
      <c r="K2" s="355"/>
      <c r="L2" s="355"/>
      <c r="M2" s="357" t="s">
        <v>2</v>
      </c>
      <c r="N2" s="356"/>
      <c r="O2" s="357"/>
      <c r="P2" s="357"/>
      <c r="Q2" s="355"/>
      <c r="R2" s="355"/>
    </row>
    <row r="3" spans="3:18" ht="11.25" customHeight="1">
      <c r="C3" s="360" t="s">
        <v>477</v>
      </c>
      <c r="D3" s="355"/>
      <c r="E3" s="355"/>
      <c r="F3" s="355"/>
      <c r="G3" s="355"/>
      <c r="H3" s="359"/>
      <c r="I3" s="355"/>
      <c r="J3" s="355"/>
      <c r="K3" s="355"/>
      <c r="L3" s="355"/>
      <c r="M3" s="355"/>
      <c r="N3" s="359" t="s">
        <v>3</v>
      </c>
      <c r="O3" s="355"/>
      <c r="P3" s="355"/>
      <c r="Q3" s="355"/>
      <c r="R3" s="355"/>
    </row>
    <row r="4" spans="2:18" ht="22.5" customHeight="1">
      <c r="B4" s="534" t="s">
        <v>4</v>
      </c>
      <c r="C4" s="534" t="s">
        <v>5</v>
      </c>
      <c r="D4" s="534" t="s">
        <v>6</v>
      </c>
      <c r="E4" s="361" t="s">
        <v>7</v>
      </c>
      <c r="F4" s="534" t="s">
        <v>8</v>
      </c>
      <c r="G4" s="534" t="s">
        <v>9</v>
      </c>
      <c r="H4" s="534" t="s">
        <v>10</v>
      </c>
      <c r="I4" s="361" t="s">
        <v>11</v>
      </c>
      <c r="J4" s="534" t="s">
        <v>12</v>
      </c>
      <c r="K4" s="534" t="s">
        <v>13</v>
      </c>
      <c r="L4" s="534" t="s">
        <v>14</v>
      </c>
      <c r="M4" s="534"/>
      <c r="N4" s="534"/>
      <c r="O4" s="535" t="s">
        <v>15</v>
      </c>
      <c r="P4" s="535" t="s">
        <v>16</v>
      </c>
      <c r="Q4" s="362"/>
      <c r="R4" s="363"/>
    </row>
    <row r="5" spans="2:18" ht="12.75" customHeight="1">
      <c r="B5" s="534"/>
      <c r="C5" s="534"/>
      <c r="D5" s="534"/>
      <c r="E5" s="361" t="s">
        <v>17</v>
      </c>
      <c r="F5" s="534"/>
      <c r="G5" s="534"/>
      <c r="H5" s="534"/>
      <c r="I5" s="361" t="s">
        <v>18</v>
      </c>
      <c r="J5" s="534"/>
      <c r="K5" s="534"/>
      <c r="L5" s="364" t="s">
        <v>478</v>
      </c>
      <c r="M5" s="537" t="s">
        <v>19</v>
      </c>
      <c r="N5" s="537" t="s">
        <v>20</v>
      </c>
      <c r="O5" s="535"/>
      <c r="P5" s="535"/>
      <c r="Q5" s="538"/>
      <c r="R5" s="538"/>
    </row>
    <row r="6" spans="2:18" ht="9.75" customHeight="1" hidden="1">
      <c r="B6" s="534"/>
      <c r="C6" s="534"/>
      <c r="D6" s="534"/>
      <c r="E6" s="365"/>
      <c r="F6" s="534"/>
      <c r="G6" s="534"/>
      <c r="H6" s="534"/>
      <c r="I6" s="365"/>
      <c r="J6" s="534"/>
      <c r="K6" s="534"/>
      <c r="L6" s="364" t="s">
        <v>479</v>
      </c>
      <c r="M6" s="537"/>
      <c r="N6" s="537"/>
      <c r="O6" s="535"/>
      <c r="P6" s="535"/>
      <c r="Q6" s="538"/>
      <c r="R6" s="538"/>
    </row>
    <row r="7" spans="2:19" ht="15">
      <c r="B7" s="366"/>
      <c r="C7" s="366" t="s">
        <v>21</v>
      </c>
      <c r="D7" s="361"/>
      <c r="E7" s="361">
        <v>26</v>
      </c>
      <c r="F7" s="361">
        <v>20</v>
      </c>
      <c r="G7" s="361"/>
      <c r="H7" s="361"/>
      <c r="I7" s="361"/>
      <c r="J7" s="361"/>
      <c r="K7" s="361"/>
      <c r="L7" s="361"/>
      <c r="M7" s="367"/>
      <c r="N7" s="361"/>
      <c r="O7" s="361"/>
      <c r="P7" s="361">
        <f aca="true" t="shared" si="0" ref="P7:P12">SUM(F7:O7)</f>
        <v>20</v>
      </c>
      <c r="Q7" s="536">
        <f>P7*4</f>
        <v>80</v>
      </c>
      <c r="R7" s="536"/>
      <c r="S7" s="358">
        <v>4</v>
      </c>
    </row>
    <row r="8" spans="2:19" ht="11.25" customHeight="1">
      <c r="B8" s="366"/>
      <c r="C8" s="366" t="s">
        <v>22</v>
      </c>
      <c r="D8" s="361"/>
      <c r="E8" s="361">
        <v>27</v>
      </c>
      <c r="F8" s="361">
        <v>20</v>
      </c>
      <c r="G8" s="361"/>
      <c r="H8" s="361"/>
      <c r="I8" s="361"/>
      <c r="J8" s="361"/>
      <c r="K8" s="361"/>
      <c r="L8" s="361"/>
      <c r="M8" s="367"/>
      <c r="N8" s="361"/>
      <c r="O8" s="361"/>
      <c r="P8" s="361">
        <f t="shared" si="0"/>
        <v>20</v>
      </c>
      <c r="Q8" s="536">
        <f>P77*4+MMULT(P8,S8)</f>
        <v>80</v>
      </c>
      <c r="R8" s="536"/>
      <c r="S8" s="358">
        <v>4</v>
      </c>
    </row>
    <row r="9" spans="2:19" ht="10.5" customHeight="1">
      <c r="B9" s="366"/>
      <c r="C9" s="366" t="s">
        <v>23</v>
      </c>
      <c r="D9" s="361"/>
      <c r="E9" s="361">
        <v>26</v>
      </c>
      <c r="F9" s="361">
        <v>20</v>
      </c>
      <c r="G9" s="361"/>
      <c r="H9" s="361"/>
      <c r="I9" s="361"/>
      <c r="J9" s="361">
        <v>8</v>
      </c>
      <c r="K9" s="361"/>
      <c r="L9" s="361"/>
      <c r="M9" s="367"/>
      <c r="N9" s="361"/>
      <c r="O9" s="361"/>
      <c r="P9" s="361">
        <f t="shared" si="0"/>
        <v>28</v>
      </c>
      <c r="Q9" s="536">
        <f>P78*4+MMULT(P9,S9)</f>
        <v>112</v>
      </c>
      <c r="R9" s="536"/>
      <c r="S9" s="358">
        <v>4</v>
      </c>
    </row>
    <row r="10" spans="2:19" ht="12.75" customHeight="1">
      <c r="B10" s="366"/>
      <c r="C10" s="366" t="s">
        <v>24</v>
      </c>
      <c r="D10" s="361"/>
      <c r="E10" s="361">
        <v>27</v>
      </c>
      <c r="F10" s="361">
        <v>20</v>
      </c>
      <c r="G10" s="361"/>
      <c r="H10" s="361"/>
      <c r="I10" s="361"/>
      <c r="J10" s="361"/>
      <c r="K10" s="361"/>
      <c r="L10" s="361"/>
      <c r="M10" s="367"/>
      <c r="N10" s="361"/>
      <c r="O10" s="361"/>
      <c r="P10" s="361">
        <f t="shared" si="0"/>
        <v>20</v>
      </c>
      <c r="Q10" s="536">
        <f aca="true" t="shared" si="1" ref="Q10:Q18">P79*4+MMULT(P10,S10)</f>
        <v>80</v>
      </c>
      <c r="R10" s="536"/>
      <c r="S10" s="358">
        <v>4</v>
      </c>
    </row>
    <row r="11" spans="2:19" ht="11.25" customHeight="1">
      <c r="B11" s="366"/>
      <c r="C11" s="366" t="s">
        <v>25</v>
      </c>
      <c r="D11" s="361"/>
      <c r="E11" s="361">
        <v>26</v>
      </c>
      <c r="F11" s="361">
        <v>20</v>
      </c>
      <c r="G11" s="361"/>
      <c r="H11" s="361"/>
      <c r="I11" s="361"/>
      <c r="J11" s="361"/>
      <c r="K11" s="361"/>
      <c r="L11" s="361"/>
      <c r="M11" s="367"/>
      <c r="N11" s="361"/>
      <c r="O11" s="361"/>
      <c r="P11" s="361">
        <f t="shared" si="0"/>
        <v>20</v>
      </c>
      <c r="Q11" s="536">
        <f t="shared" si="1"/>
        <v>80</v>
      </c>
      <c r="R11" s="536"/>
      <c r="S11" s="358">
        <v>4</v>
      </c>
    </row>
    <row r="12" spans="2:19" ht="15.75" thickBot="1">
      <c r="B12" s="368"/>
      <c r="C12" s="368"/>
      <c r="D12" s="369"/>
      <c r="E12" s="369"/>
      <c r="F12" s="369"/>
      <c r="G12" s="369"/>
      <c r="H12" s="369"/>
      <c r="I12" s="369"/>
      <c r="J12" s="369"/>
      <c r="K12" s="369"/>
      <c r="L12" s="369"/>
      <c r="M12" s="370"/>
      <c r="N12" s="369"/>
      <c r="O12" s="369"/>
      <c r="P12" s="361">
        <f t="shared" si="0"/>
        <v>0</v>
      </c>
      <c r="Q12" s="539">
        <f t="shared" si="1"/>
        <v>0</v>
      </c>
      <c r="R12" s="540"/>
      <c r="S12" s="358">
        <v>4</v>
      </c>
    </row>
    <row r="13" spans="2:19" ht="15.75" thickBot="1">
      <c r="B13" s="371"/>
      <c r="C13" s="372"/>
      <c r="D13" s="373"/>
      <c r="E13" s="374">
        <f>E7+E8+E9+E10+E12+E11</f>
        <v>132</v>
      </c>
      <c r="F13" s="374">
        <f>F7+F8+F9+F10+F12+F11</f>
        <v>100</v>
      </c>
      <c r="G13" s="374">
        <f aca="true" t="shared" si="2" ref="G13:O13">G7+G8+G9+G10+G12</f>
        <v>0</v>
      </c>
      <c r="H13" s="374">
        <f t="shared" si="2"/>
        <v>0</v>
      </c>
      <c r="I13" s="374">
        <f t="shared" si="2"/>
        <v>0</v>
      </c>
      <c r="J13" s="374">
        <f t="shared" si="2"/>
        <v>8</v>
      </c>
      <c r="K13" s="374">
        <f t="shared" si="2"/>
        <v>0</v>
      </c>
      <c r="L13" s="374">
        <f t="shared" si="2"/>
        <v>0</v>
      </c>
      <c r="M13" s="374">
        <f t="shared" si="2"/>
        <v>0</v>
      </c>
      <c r="N13" s="374">
        <f t="shared" si="2"/>
        <v>0</v>
      </c>
      <c r="O13" s="374">
        <f t="shared" si="2"/>
        <v>0</v>
      </c>
      <c r="P13" s="374">
        <f>P7+P8+P9+P10+P12+P11</f>
        <v>108</v>
      </c>
      <c r="Q13" s="541">
        <f t="shared" si="1"/>
        <v>432</v>
      </c>
      <c r="R13" s="541"/>
      <c r="S13" s="358">
        <v>4</v>
      </c>
    </row>
    <row r="14" spans="2:19" ht="11.25" customHeight="1">
      <c r="B14" s="375"/>
      <c r="C14" s="375" t="s">
        <v>26</v>
      </c>
      <c r="D14" s="376"/>
      <c r="E14" s="376">
        <v>24</v>
      </c>
      <c r="F14" s="376">
        <v>22</v>
      </c>
      <c r="G14" s="376"/>
      <c r="H14" s="376"/>
      <c r="I14" s="376"/>
      <c r="J14" s="376"/>
      <c r="K14" s="376"/>
      <c r="L14" s="376">
        <v>2</v>
      </c>
      <c r="M14" s="377"/>
      <c r="N14" s="376"/>
      <c r="O14" s="376"/>
      <c r="P14" s="361">
        <f aca="true" t="shared" si="3" ref="P14:P19">SUM(F14:O14)</f>
        <v>24</v>
      </c>
      <c r="Q14" s="536">
        <f t="shared" si="1"/>
        <v>96</v>
      </c>
      <c r="R14" s="536"/>
      <c r="S14" s="358">
        <v>4</v>
      </c>
    </row>
    <row r="15" spans="2:19" ht="12" customHeight="1">
      <c r="B15" s="366"/>
      <c r="C15" s="366" t="s">
        <v>27</v>
      </c>
      <c r="D15" s="361"/>
      <c r="E15" s="361">
        <v>27</v>
      </c>
      <c r="F15" s="361">
        <v>22</v>
      </c>
      <c r="G15" s="361"/>
      <c r="H15" s="361"/>
      <c r="I15" s="361"/>
      <c r="J15" s="361"/>
      <c r="K15" s="361"/>
      <c r="L15" s="361">
        <v>2</v>
      </c>
      <c r="M15" s="367"/>
      <c r="N15" s="361"/>
      <c r="O15" s="361"/>
      <c r="P15" s="361">
        <f t="shared" si="3"/>
        <v>24</v>
      </c>
      <c r="Q15" s="536">
        <f t="shared" si="1"/>
        <v>96</v>
      </c>
      <c r="R15" s="536"/>
      <c r="S15" s="358">
        <v>4</v>
      </c>
    </row>
    <row r="16" spans="2:19" ht="12" customHeight="1">
      <c r="B16" s="366"/>
      <c r="C16" s="366" t="s">
        <v>28</v>
      </c>
      <c r="D16" s="361"/>
      <c r="E16" s="361">
        <v>20</v>
      </c>
      <c r="F16" s="361">
        <v>22</v>
      </c>
      <c r="G16" s="361"/>
      <c r="H16" s="361"/>
      <c r="I16" s="361"/>
      <c r="J16" s="361"/>
      <c r="K16" s="361"/>
      <c r="L16" s="361">
        <v>2</v>
      </c>
      <c r="M16" s="367"/>
      <c r="N16" s="361"/>
      <c r="O16" s="361"/>
      <c r="P16" s="361">
        <f t="shared" si="3"/>
        <v>24</v>
      </c>
      <c r="Q16" s="536">
        <f t="shared" si="1"/>
        <v>96</v>
      </c>
      <c r="R16" s="536"/>
      <c r="S16" s="358">
        <v>4</v>
      </c>
    </row>
    <row r="17" spans="2:19" ht="15">
      <c r="B17" s="366"/>
      <c r="C17" s="366" t="s">
        <v>29</v>
      </c>
      <c r="D17" s="361"/>
      <c r="E17" s="361">
        <v>24</v>
      </c>
      <c r="F17" s="361">
        <v>22</v>
      </c>
      <c r="G17" s="361"/>
      <c r="H17" s="361"/>
      <c r="I17" s="361"/>
      <c r="J17" s="361"/>
      <c r="K17" s="361"/>
      <c r="L17" s="361">
        <v>2</v>
      </c>
      <c r="M17" s="367"/>
      <c r="N17" s="361"/>
      <c r="O17" s="361"/>
      <c r="P17" s="361">
        <f t="shared" si="3"/>
        <v>24</v>
      </c>
      <c r="Q17" s="536">
        <f t="shared" si="1"/>
        <v>96</v>
      </c>
      <c r="R17" s="536"/>
      <c r="S17" s="358">
        <v>4</v>
      </c>
    </row>
    <row r="18" spans="2:19" ht="15">
      <c r="B18" s="368"/>
      <c r="C18" s="368" t="s">
        <v>30</v>
      </c>
      <c r="D18" s="369"/>
      <c r="E18" s="369">
        <v>20</v>
      </c>
      <c r="F18" s="369">
        <v>22</v>
      </c>
      <c r="G18" s="369"/>
      <c r="H18" s="369"/>
      <c r="I18" s="369"/>
      <c r="J18" s="369"/>
      <c r="K18" s="369"/>
      <c r="L18" s="369">
        <v>2</v>
      </c>
      <c r="M18" s="370"/>
      <c r="N18" s="369"/>
      <c r="O18" s="369"/>
      <c r="P18" s="361">
        <f t="shared" si="3"/>
        <v>24</v>
      </c>
      <c r="Q18" s="536">
        <f t="shared" si="1"/>
        <v>96</v>
      </c>
      <c r="R18" s="536"/>
      <c r="S18" s="358">
        <v>4</v>
      </c>
    </row>
    <row r="19" spans="2:19" ht="15.75" thickBot="1">
      <c r="B19" s="368"/>
      <c r="C19" s="368" t="s">
        <v>31</v>
      </c>
      <c r="D19" s="369"/>
      <c r="E19" s="369">
        <v>21</v>
      </c>
      <c r="F19" s="369">
        <v>22</v>
      </c>
      <c r="G19" s="369"/>
      <c r="H19" s="369"/>
      <c r="I19" s="369"/>
      <c r="J19" s="369"/>
      <c r="K19" s="369"/>
      <c r="L19" s="369">
        <v>2</v>
      </c>
      <c r="M19" s="370"/>
      <c r="N19" s="369"/>
      <c r="O19" s="369"/>
      <c r="P19" s="361">
        <f t="shared" si="3"/>
        <v>24</v>
      </c>
      <c r="Q19" s="536">
        <f aca="true" t="shared" si="4" ref="Q19:Q37">P87*4+MMULT(P19,S19)</f>
        <v>96</v>
      </c>
      <c r="R19" s="536"/>
      <c r="S19" s="358">
        <v>4</v>
      </c>
    </row>
    <row r="20" spans="2:19" ht="12" customHeight="1" thickBot="1">
      <c r="B20" s="371"/>
      <c r="C20" s="372"/>
      <c r="D20" s="373"/>
      <c r="E20" s="374">
        <f>E14+E15+E16+E17+E18+E19</f>
        <v>136</v>
      </c>
      <c r="F20" s="374">
        <f>F14+F15+F16+F17+F19+F18</f>
        <v>132</v>
      </c>
      <c r="G20" s="374">
        <f aca="true" t="shared" si="5" ref="G20:O20">G14+G15+G16+G17+G19</f>
        <v>0</v>
      </c>
      <c r="H20" s="374">
        <f t="shared" si="5"/>
        <v>0</v>
      </c>
      <c r="I20" s="374">
        <f t="shared" si="5"/>
        <v>0</v>
      </c>
      <c r="J20" s="374">
        <f t="shared" si="5"/>
        <v>0</v>
      </c>
      <c r="K20" s="374">
        <f t="shared" si="5"/>
        <v>0</v>
      </c>
      <c r="L20" s="374">
        <f>L14+L15+L16+L17+L19+L18</f>
        <v>12</v>
      </c>
      <c r="M20" s="374">
        <f t="shared" si="5"/>
        <v>0</v>
      </c>
      <c r="N20" s="374">
        <f t="shared" si="5"/>
        <v>0</v>
      </c>
      <c r="O20" s="374">
        <f t="shared" si="5"/>
        <v>0</v>
      </c>
      <c r="P20" s="374">
        <f>SUM(P14:P19)</f>
        <v>144</v>
      </c>
      <c r="Q20" s="541">
        <f t="shared" si="4"/>
        <v>576</v>
      </c>
      <c r="R20" s="541"/>
      <c r="S20" s="358">
        <v>4</v>
      </c>
    </row>
    <row r="21" spans="2:19" ht="12.75" customHeight="1">
      <c r="B21" s="375"/>
      <c r="C21" s="375" t="s">
        <v>32</v>
      </c>
      <c r="D21" s="376"/>
      <c r="E21" s="376">
        <v>24</v>
      </c>
      <c r="F21" s="376">
        <v>22</v>
      </c>
      <c r="G21" s="376"/>
      <c r="H21" s="376"/>
      <c r="I21" s="376"/>
      <c r="J21" s="376">
        <v>8</v>
      </c>
      <c r="K21" s="376"/>
      <c r="L21" s="376">
        <v>2</v>
      </c>
      <c r="M21" s="377"/>
      <c r="N21" s="376"/>
      <c r="O21" s="376"/>
      <c r="P21" s="361">
        <f>SUM(F21:O21)</f>
        <v>32</v>
      </c>
      <c r="Q21" s="536">
        <f t="shared" si="4"/>
        <v>128</v>
      </c>
      <c r="R21" s="536"/>
      <c r="S21" s="358">
        <v>4</v>
      </c>
    </row>
    <row r="22" spans="2:19" ht="12" customHeight="1">
      <c r="B22" s="366"/>
      <c r="C22" s="366" t="s">
        <v>33</v>
      </c>
      <c r="D22" s="361"/>
      <c r="E22" s="361">
        <v>24</v>
      </c>
      <c r="F22" s="361">
        <v>22</v>
      </c>
      <c r="G22" s="361"/>
      <c r="H22" s="361"/>
      <c r="I22" s="361"/>
      <c r="J22" s="361"/>
      <c r="K22" s="361"/>
      <c r="L22" s="361">
        <v>2</v>
      </c>
      <c r="M22" s="367"/>
      <c r="N22" s="361"/>
      <c r="O22" s="361"/>
      <c r="P22" s="361">
        <f>SUM(F22:O22)</f>
        <v>24</v>
      </c>
      <c r="Q22" s="536">
        <f t="shared" si="4"/>
        <v>96</v>
      </c>
      <c r="R22" s="536"/>
      <c r="S22" s="358">
        <v>4</v>
      </c>
    </row>
    <row r="23" spans="2:19" ht="11.25" customHeight="1">
      <c r="B23" s="366"/>
      <c r="C23" s="366" t="s">
        <v>34</v>
      </c>
      <c r="D23" s="361"/>
      <c r="E23" s="361">
        <v>25</v>
      </c>
      <c r="F23" s="361">
        <v>22</v>
      </c>
      <c r="G23" s="361"/>
      <c r="H23" s="361"/>
      <c r="I23" s="361"/>
      <c r="J23" s="361"/>
      <c r="K23" s="361"/>
      <c r="L23" s="361">
        <v>2</v>
      </c>
      <c r="M23" s="367"/>
      <c r="N23" s="361"/>
      <c r="O23" s="361"/>
      <c r="P23" s="361">
        <f>SUM(F23:O23)</f>
        <v>24</v>
      </c>
      <c r="Q23" s="536">
        <f t="shared" si="4"/>
        <v>96</v>
      </c>
      <c r="R23" s="536"/>
      <c r="S23" s="358">
        <v>4</v>
      </c>
    </row>
    <row r="24" spans="2:19" ht="12" customHeight="1">
      <c r="B24" s="366"/>
      <c r="C24" s="366" t="s">
        <v>35</v>
      </c>
      <c r="D24" s="361"/>
      <c r="E24" s="361">
        <v>23</v>
      </c>
      <c r="F24" s="361">
        <v>22</v>
      </c>
      <c r="G24" s="361"/>
      <c r="H24" s="361"/>
      <c r="I24" s="361"/>
      <c r="J24" s="361">
        <v>8</v>
      </c>
      <c r="K24" s="361"/>
      <c r="L24" s="361">
        <v>2</v>
      </c>
      <c r="M24" s="367"/>
      <c r="N24" s="361"/>
      <c r="O24" s="361"/>
      <c r="P24" s="361">
        <f>SUM(F24:O24)</f>
        <v>32</v>
      </c>
      <c r="Q24" s="536">
        <f t="shared" si="4"/>
        <v>128</v>
      </c>
      <c r="R24" s="536"/>
      <c r="S24" s="358">
        <v>4</v>
      </c>
    </row>
    <row r="25" spans="2:19" ht="10.5" customHeight="1" thickBot="1">
      <c r="B25" s="368"/>
      <c r="C25" s="368" t="s">
        <v>36</v>
      </c>
      <c r="D25" s="369"/>
      <c r="E25" s="369">
        <v>24</v>
      </c>
      <c r="F25" s="369">
        <v>22</v>
      </c>
      <c r="G25" s="369"/>
      <c r="H25" s="369"/>
      <c r="I25" s="369"/>
      <c r="J25" s="369"/>
      <c r="K25" s="369"/>
      <c r="L25" s="369">
        <v>2</v>
      </c>
      <c r="M25" s="370"/>
      <c r="N25" s="369"/>
      <c r="O25" s="369"/>
      <c r="P25" s="361">
        <f>SUM(F25:O25)</f>
        <v>24</v>
      </c>
      <c r="Q25" s="536">
        <f t="shared" si="4"/>
        <v>96</v>
      </c>
      <c r="R25" s="536"/>
      <c r="S25" s="358">
        <v>4</v>
      </c>
    </row>
    <row r="26" spans="1:19" ht="12.75" customHeight="1" thickBot="1">
      <c r="A26" s="378"/>
      <c r="B26" s="371"/>
      <c r="C26" s="372"/>
      <c r="D26" s="373"/>
      <c r="E26" s="374">
        <f>E21+E22+E23+E24+E25</f>
        <v>120</v>
      </c>
      <c r="F26" s="374">
        <f>F21+F22+F23+F24+F25</f>
        <v>110</v>
      </c>
      <c r="G26" s="374">
        <f aca="true" t="shared" si="6" ref="G26:P26">G21+G22+G23+G24+G25</f>
        <v>0</v>
      </c>
      <c r="H26" s="374">
        <f t="shared" si="6"/>
        <v>0</v>
      </c>
      <c r="I26" s="374">
        <f t="shared" si="6"/>
        <v>0</v>
      </c>
      <c r="J26" s="374">
        <f t="shared" si="6"/>
        <v>16</v>
      </c>
      <c r="K26" s="374">
        <f t="shared" si="6"/>
        <v>0</v>
      </c>
      <c r="L26" s="374">
        <f t="shared" si="6"/>
        <v>10</v>
      </c>
      <c r="M26" s="374">
        <f t="shared" si="6"/>
        <v>0</v>
      </c>
      <c r="N26" s="374">
        <f t="shared" si="6"/>
        <v>0</v>
      </c>
      <c r="O26" s="374">
        <f t="shared" si="6"/>
        <v>0</v>
      </c>
      <c r="P26" s="374">
        <f t="shared" si="6"/>
        <v>136</v>
      </c>
      <c r="Q26" s="541">
        <f t="shared" si="4"/>
        <v>544</v>
      </c>
      <c r="R26" s="541"/>
      <c r="S26" s="358">
        <v>4</v>
      </c>
    </row>
    <row r="27" spans="2:19" ht="10.5" customHeight="1">
      <c r="B27" s="375"/>
      <c r="C27" s="375" t="s">
        <v>37</v>
      </c>
      <c r="D27" s="376"/>
      <c r="E27" s="376">
        <v>22</v>
      </c>
      <c r="F27" s="376">
        <v>22</v>
      </c>
      <c r="G27" s="376"/>
      <c r="H27" s="376"/>
      <c r="I27" s="376"/>
      <c r="J27" s="376"/>
      <c r="K27" s="376"/>
      <c r="L27" s="376">
        <v>2</v>
      </c>
      <c r="M27" s="377"/>
      <c r="N27" s="376"/>
      <c r="O27" s="376"/>
      <c r="P27" s="361">
        <f>SUM(F27:O27)</f>
        <v>24</v>
      </c>
      <c r="Q27" s="536">
        <f t="shared" si="4"/>
        <v>96</v>
      </c>
      <c r="R27" s="536"/>
      <c r="S27" s="358">
        <v>4</v>
      </c>
    </row>
    <row r="28" spans="2:19" ht="11.25" customHeight="1">
      <c r="B28" s="366"/>
      <c r="C28" s="366" t="s">
        <v>38</v>
      </c>
      <c r="D28" s="361"/>
      <c r="E28" s="361">
        <v>22</v>
      </c>
      <c r="F28" s="361">
        <v>22</v>
      </c>
      <c r="G28" s="361"/>
      <c r="H28" s="361"/>
      <c r="I28" s="361"/>
      <c r="J28" s="361">
        <v>8</v>
      </c>
      <c r="K28" s="361"/>
      <c r="L28" s="361">
        <v>2</v>
      </c>
      <c r="M28" s="367"/>
      <c r="N28" s="361"/>
      <c r="O28" s="361"/>
      <c r="P28" s="361">
        <f>SUM(F28:O28)</f>
        <v>32</v>
      </c>
      <c r="Q28" s="536">
        <f t="shared" si="4"/>
        <v>128</v>
      </c>
      <c r="R28" s="536"/>
      <c r="S28" s="358">
        <v>4</v>
      </c>
    </row>
    <row r="29" spans="2:19" ht="10.5" customHeight="1">
      <c r="B29" s="366"/>
      <c r="C29" s="366" t="s">
        <v>39</v>
      </c>
      <c r="D29" s="361"/>
      <c r="E29" s="361">
        <v>25</v>
      </c>
      <c r="F29" s="361">
        <v>22</v>
      </c>
      <c r="G29" s="361"/>
      <c r="H29" s="361"/>
      <c r="I29" s="361"/>
      <c r="J29" s="361"/>
      <c r="K29" s="361"/>
      <c r="L29" s="361">
        <v>2</v>
      </c>
      <c r="M29" s="367"/>
      <c r="N29" s="361"/>
      <c r="O29" s="361"/>
      <c r="P29" s="361">
        <f>SUM(F29:O29)</f>
        <v>24</v>
      </c>
      <c r="Q29" s="536">
        <f t="shared" si="4"/>
        <v>96</v>
      </c>
      <c r="R29" s="536"/>
      <c r="S29" s="358">
        <v>4</v>
      </c>
    </row>
    <row r="30" spans="2:19" ht="11.25" customHeight="1">
      <c r="B30" s="366"/>
      <c r="C30" s="366" t="s">
        <v>40</v>
      </c>
      <c r="D30" s="361"/>
      <c r="E30" s="361">
        <v>23</v>
      </c>
      <c r="F30" s="361">
        <v>22</v>
      </c>
      <c r="G30" s="361"/>
      <c r="H30" s="361"/>
      <c r="I30" s="361"/>
      <c r="J30" s="361"/>
      <c r="K30" s="361"/>
      <c r="L30" s="361">
        <v>2</v>
      </c>
      <c r="M30" s="367"/>
      <c r="N30" s="361"/>
      <c r="O30" s="361"/>
      <c r="P30" s="361">
        <f>SUM(F30:O30)</f>
        <v>24</v>
      </c>
      <c r="Q30" s="536">
        <f t="shared" si="4"/>
        <v>96</v>
      </c>
      <c r="R30" s="536"/>
      <c r="S30" s="358">
        <v>4</v>
      </c>
    </row>
    <row r="31" spans="2:19" ht="10.5" customHeight="1" thickBot="1">
      <c r="B31" s="368"/>
      <c r="C31" s="368" t="s">
        <v>41</v>
      </c>
      <c r="D31" s="369"/>
      <c r="E31" s="369">
        <v>22</v>
      </c>
      <c r="F31" s="369">
        <v>22</v>
      </c>
      <c r="G31" s="369"/>
      <c r="H31" s="369"/>
      <c r="I31" s="369"/>
      <c r="J31" s="369"/>
      <c r="K31" s="369"/>
      <c r="L31" s="369">
        <v>2</v>
      </c>
      <c r="M31" s="370"/>
      <c r="N31" s="369"/>
      <c r="O31" s="369"/>
      <c r="P31" s="361">
        <f>SUM(F31:O31)</f>
        <v>24</v>
      </c>
      <c r="Q31" s="536">
        <f t="shared" si="4"/>
        <v>96</v>
      </c>
      <c r="R31" s="536"/>
      <c r="S31" s="358">
        <v>4</v>
      </c>
    </row>
    <row r="32" spans="2:19" ht="15.75" thickBot="1">
      <c r="B32" s="379"/>
      <c r="C32" s="380"/>
      <c r="D32" s="381"/>
      <c r="E32" s="374">
        <f>E27+E28+E29+E30+E31</f>
        <v>114</v>
      </c>
      <c r="F32" s="374">
        <f>F27+F28+F29+F30+F31</f>
        <v>110</v>
      </c>
      <c r="G32" s="374">
        <f aca="true" t="shared" si="7" ref="G32:O32">G27+G28+G29+G30</f>
        <v>0</v>
      </c>
      <c r="H32" s="374">
        <f t="shared" si="7"/>
        <v>0</v>
      </c>
      <c r="I32" s="374">
        <f t="shared" si="7"/>
        <v>0</v>
      </c>
      <c r="J32" s="374">
        <f t="shared" si="7"/>
        <v>8</v>
      </c>
      <c r="K32" s="374">
        <f t="shared" si="7"/>
        <v>0</v>
      </c>
      <c r="L32" s="374">
        <f>L27+L28+L29+L30+L31</f>
        <v>10</v>
      </c>
      <c r="M32" s="374">
        <f>M27+M28+M29+M30+M31</f>
        <v>0</v>
      </c>
      <c r="N32" s="374">
        <f t="shared" si="7"/>
        <v>0</v>
      </c>
      <c r="O32" s="374">
        <f t="shared" si="7"/>
        <v>0</v>
      </c>
      <c r="P32" s="374">
        <f>P27+P28+P29+P30+P31</f>
        <v>128</v>
      </c>
      <c r="Q32" s="541">
        <f t="shared" si="4"/>
        <v>512</v>
      </c>
      <c r="R32" s="541"/>
      <c r="S32" s="358">
        <v>4</v>
      </c>
    </row>
    <row r="33" spans="2:20" ht="15.75" thickBot="1">
      <c r="B33" s="382"/>
      <c r="C33" s="383"/>
      <c r="D33" s="384"/>
      <c r="E33" s="385">
        <f>E13+E20+E26+E32</f>
        <v>502</v>
      </c>
      <c r="F33" s="385">
        <f>F13+F20+F26+F32</f>
        <v>452</v>
      </c>
      <c r="G33" s="385">
        <f aca="true" t="shared" si="8" ref="G33:O33">G13+G20+G26+G32</f>
        <v>0</v>
      </c>
      <c r="H33" s="385">
        <f t="shared" si="8"/>
        <v>0</v>
      </c>
      <c r="I33" s="385">
        <f t="shared" si="8"/>
        <v>0</v>
      </c>
      <c r="J33" s="385">
        <f t="shared" si="8"/>
        <v>32</v>
      </c>
      <c r="K33" s="385">
        <f t="shared" si="8"/>
        <v>0</v>
      </c>
      <c r="L33" s="385">
        <f t="shared" si="8"/>
        <v>32</v>
      </c>
      <c r="M33" s="385">
        <f t="shared" si="8"/>
        <v>0</v>
      </c>
      <c r="N33" s="385">
        <f t="shared" si="8"/>
        <v>0</v>
      </c>
      <c r="O33" s="385">
        <f t="shared" si="8"/>
        <v>0</v>
      </c>
      <c r="P33" s="385">
        <f>P13+P20+P26+P32</f>
        <v>516</v>
      </c>
      <c r="Q33" s="543">
        <f t="shared" si="4"/>
        <v>2064</v>
      </c>
      <c r="R33" s="543"/>
      <c r="S33" s="358">
        <v>4</v>
      </c>
      <c r="T33" s="386">
        <f>P33/20</f>
        <v>25.8</v>
      </c>
    </row>
    <row r="34" spans="2:19" ht="12.75" customHeight="1">
      <c r="B34" s="375"/>
      <c r="C34" s="375" t="s">
        <v>42</v>
      </c>
      <c r="D34" s="376"/>
      <c r="E34" s="376">
        <v>24</v>
      </c>
      <c r="F34" s="376">
        <v>28</v>
      </c>
      <c r="G34" s="376"/>
      <c r="H34" s="376"/>
      <c r="I34" s="376"/>
      <c r="J34" s="376"/>
      <c r="K34" s="376"/>
      <c r="L34" s="376">
        <v>3</v>
      </c>
      <c r="M34" s="377">
        <v>2</v>
      </c>
      <c r="N34" s="376"/>
      <c r="O34" s="376"/>
      <c r="P34" s="361">
        <f>SUM(F34:O34)</f>
        <v>33</v>
      </c>
      <c r="Q34" s="542">
        <f t="shared" si="4"/>
        <v>132</v>
      </c>
      <c r="R34" s="542"/>
      <c r="S34" s="358">
        <v>4</v>
      </c>
    </row>
    <row r="35" spans="2:19" ht="10.5" customHeight="1">
      <c r="B35" s="366"/>
      <c r="C35" s="366" t="s">
        <v>43</v>
      </c>
      <c r="D35" s="361"/>
      <c r="E35" s="367">
        <v>24</v>
      </c>
      <c r="F35" s="361">
        <v>28</v>
      </c>
      <c r="G35" s="361"/>
      <c r="H35" s="361"/>
      <c r="I35" s="361"/>
      <c r="J35" s="361"/>
      <c r="K35" s="361"/>
      <c r="L35" s="361">
        <v>3</v>
      </c>
      <c r="M35" s="367">
        <v>2</v>
      </c>
      <c r="N35" s="361"/>
      <c r="O35" s="361"/>
      <c r="P35" s="361">
        <f>SUM(F35:O35)</f>
        <v>33</v>
      </c>
      <c r="Q35" s="542">
        <f t="shared" si="4"/>
        <v>132</v>
      </c>
      <c r="R35" s="542"/>
      <c r="S35" s="358">
        <v>4</v>
      </c>
    </row>
    <row r="36" spans="2:19" ht="10.5" customHeight="1">
      <c r="B36" s="366"/>
      <c r="C36" s="366" t="s">
        <v>44</v>
      </c>
      <c r="D36" s="361"/>
      <c r="E36" s="367">
        <v>25</v>
      </c>
      <c r="F36" s="361">
        <v>28</v>
      </c>
      <c r="G36" s="361"/>
      <c r="H36" s="361"/>
      <c r="I36" s="361"/>
      <c r="J36" s="361"/>
      <c r="K36" s="361"/>
      <c r="L36" s="361">
        <v>3</v>
      </c>
      <c r="M36" s="367">
        <v>2</v>
      </c>
      <c r="N36" s="361"/>
      <c r="O36" s="361"/>
      <c r="P36" s="361">
        <f>SUM(F36:O36)</f>
        <v>33</v>
      </c>
      <c r="Q36" s="542">
        <f t="shared" si="4"/>
        <v>132</v>
      </c>
      <c r="R36" s="542"/>
      <c r="S36" s="358">
        <v>4</v>
      </c>
    </row>
    <row r="37" spans="2:19" ht="10.5" customHeight="1">
      <c r="B37" s="366"/>
      <c r="C37" s="366" t="s">
        <v>45</v>
      </c>
      <c r="D37" s="361"/>
      <c r="E37" s="361">
        <v>25</v>
      </c>
      <c r="F37" s="361">
        <v>28</v>
      </c>
      <c r="G37" s="361"/>
      <c r="H37" s="361"/>
      <c r="I37" s="361"/>
      <c r="J37" s="361"/>
      <c r="K37" s="361"/>
      <c r="L37" s="361">
        <v>3</v>
      </c>
      <c r="M37" s="367">
        <v>2</v>
      </c>
      <c r="N37" s="361"/>
      <c r="O37" s="361"/>
      <c r="P37" s="361">
        <f>SUM(F37:O37)</f>
        <v>33</v>
      </c>
      <c r="Q37" s="542">
        <f t="shared" si="4"/>
        <v>132</v>
      </c>
      <c r="R37" s="542"/>
      <c r="S37" s="358">
        <v>4</v>
      </c>
    </row>
    <row r="38" spans="2:19" ht="10.5" customHeight="1">
      <c r="B38" s="366"/>
      <c r="C38" s="366" t="s">
        <v>46</v>
      </c>
      <c r="D38" s="361"/>
      <c r="E38" s="361">
        <v>25</v>
      </c>
      <c r="F38" s="361">
        <v>28</v>
      </c>
      <c r="G38" s="361"/>
      <c r="H38" s="361"/>
      <c r="I38" s="361"/>
      <c r="J38" s="361"/>
      <c r="K38" s="361"/>
      <c r="L38" s="361">
        <v>3</v>
      </c>
      <c r="M38" s="367">
        <v>2</v>
      </c>
      <c r="N38" s="361"/>
      <c r="O38" s="361"/>
      <c r="P38" s="361">
        <f>SUM(F38:O38)</f>
        <v>33</v>
      </c>
      <c r="Q38" s="542">
        <f>P106*4+MMULT(P38,S38)</f>
        <v>132</v>
      </c>
      <c r="R38" s="542"/>
      <c r="S38" s="358">
        <v>4</v>
      </c>
    </row>
    <row r="39" spans="2:19" ht="11.25" customHeight="1" thickBot="1">
      <c r="B39" s="387"/>
      <c r="C39" s="388"/>
      <c r="D39" s="389"/>
      <c r="E39" s="390">
        <f>E34+E35+E36+E37+E38</f>
        <v>123</v>
      </c>
      <c r="F39" s="390">
        <f>F34+F35+F36+F37+F38</f>
        <v>140</v>
      </c>
      <c r="G39" s="390">
        <f aca="true" t="shared" si="9" ref="G39:O39">G34+G35+G36+G37</f>
        <v>0</v>
      </c>
      <c r="H39" s="390">
        <f t="shared" si="9"/>
        <v>0</v>
      </c>
      <c r="I39" s="390">
        <f t="shared" si="9"/>
        <v>0</v>
      </c>
      <c r="J39" s="390">
        <f t="shared" si="9"/>
        <v>0</v>
      </c>
      <c r="K39" s="390">
        <f t="shared" si="9"/>
        <v>0</v>
      </c>
      <c r="L39" s="390">
        <f>L34+L35+L36+L37+L38</f>
        <v>15</v>
      </c>
      <c r="M39" s="390">
        <f>M34+M35+M36+M37+M38</f>
        <v>10</v>
      </c>
      <c r="N39" s="390">
        <f t="shared" si="9"/>
        <v>0</v>
      </c>
      <c r="O39" s="390">
        <f t="shared" si="9"/>
        <v>0</v>
      </c>
      <c r="P39" s="390">
        <f>P34+P35+P36+P37+P38</f>
        <v>165</v>
      </c>
      <c r="Q39" s="544">
        <f aca="true" t="shared" si="10" ref="Q39:Q72">P106*4+MMULT(P39,S39)</f>
        <v>660</v>
      </c>
      <c r="R39" s="544"/>
      <c r="S39" s="358">
        <v>4</v>
      </c>
    </row>
    <row r="40" spans="2:19" ht="12" customHeight="1">
      <c r="B40" s="375"/>
      <c r="C40" s="375" t="s">
        <v>47</v>
      </c>
      <c r="D40" s="376"/>
      <c r="E40" s="376">
        <v>26</v>
      </c>
      <c r="F40" s="376">
        <v>29</v>
      </c>
      <c r="G40" s="376"/>
      <c r="H40" s="376"/>
      <c r="I40" s="376"/>
      <c r="J40" s="376"/>
      <c r="K40" s="376"/>
      <c r="L40" s="376">
        <v>3</v>
      </c>
      <c r="M40" s="377">
        <v>2</v>
      </c>
      <c r="N40" s="376"/>
      <c r="O40" s="376"/>
      <c r="P40" s="361">
        <f>SUM(F40:O40)</f>
        <v>34</v>
      </c>
      <c r="Q40" s="542">
        <f t="shared" si="10"/>
        <v>136</v>
      </c>
      <c r="R40" s="542"/>
      <c r="S40" s="358">
        <v>4</v>
      </c>
    </row>
    <row r="41" spans="2:19" ht="11.25" customHeight="1">
      <c r="B41" s="366"/>
      <c r="C41" s="366" t="s">
        <v>48</v>
      </c>
      <c r="D41" s="361"/>
      <c r="E41" s="361">
        <v>29</v>
      </c>
      <c r="F41" s="361">
        <v>29</v>
      </c>
      <c r="G41" s="361"/>
      <c r="H41" s="361"/>
      <c r="I41" s="361"/>
      <c r="J41" s="361">
        <v>10</v>
      </c>
      <c r="K41" s="361"/>
      <c r="L41" s="361">
        <v>3</v>
      </c>
      <c r="M41" s="367">
        <v>2</v>
      </c>
      <c r="N41" s="361"/>
      <c r="O41" s="361"/>
      <c r="P41" s="361">
        <f>SUM(F41:O41)</f>
        <v>44</v>
      </c>
      <c r="Q41" s="542">
        <f t="shared" si="10"/>
        <v>176</v>
      </c>
      <c r="R41" s="542"/>
      <c r="S41" s="358">
        <v>4</v>
      </c>
    </row>
    <row r="42" spans="2:19" ht="10.5" customHeight="1">
      <c r="B42" s="366"/>
      <c r="C42" s="366" t="s">
        <v>49</v>
      </c>
      <c r="D42" s="361"/>
      <c r="E42" s="361">
        <v>16</v>
      </c>
      <c r="F42" s="361">
        <v>32</v>
      </c>
      <c r="G42" s="361"/>
      <c r="H42" s="361"/>
      <c r="I42" s="361"/>
      <c r="J42" s="361"/>
      <c r="K42" s="361"/>
      <c r="L42" s="361"/>
      <c r="M42" s="367"/>
      <c r="N42" s="361"/>
      <c r="O42" s="361"/>
      <c r="P42" s="361">
        <f>SUM(F42:O42)</f>
        <v>32</v>
      </c>
      <c r="Q42" s="542">
        <f t="shared" si="10"/>
        <v>128</v>
      </c>
      <c r="R42" s="542"/>
      <c r="S42" s="358">
        <v>4</v>
      </c>
    </row>
    <row r="43" spans="2:19" ht="11.25" customHeight="1" thickBot="1">
      <c r="B43" s="391"/>
      <c r="C43" s="368" t="s">
        <v>50</v>
      </c>
      <c r="D43" s="369"/>
      <c r="E43" s="369">
        <v>21</v>
      </c>
      <c r="F43" s="369">
        <v>29</v>
      </c>
      <c r="G43" s="392"/>
      <c r="H43" s="392"/>
      <c r="I43" s="392"/>
      <c r="J43" s="370">
        <v>10</v>
      </c>
      <c r="K43" s="392"/>
      <c r="L43" s="369">
        <v>3</v>
      </c>
      <c r="M43" s="370">
        <v>2</v>
      </c>
      <c r="N43" s="392"/>
      <c r="O43" s="392"/>
      <c r="P43" s="361">
        <f>SUM(F43:O43)</f>
        <v>44</v>
      </c>
      <c r="Q43" s="542">
        <f t="shared" si="10"/>
        <v>176</v>
      </c>
      <c r="R43" s="542"/>
      <c r="S43" s="358">
        <v>4</v>
      </c>
    </row>
    <row r="44" spans="2:19" ht="10.5" customHeight="1" thickBot="1">
      <c r="B44" s="379"/>
      <c r="C44" s="380"/>
      <c r="D44" s="381"/>
      <c r="E44" s="374">
        <f>E40+E41+E42+E43</f>
        <v>92</v>
      </c>
      <c r="F44" s="374">
        <f>F40+F41+F42+F43</f>
        <v>119</v>
      </c>
      <c r="G44" s="374">
        <f aca="true" t="shared" si="11" ref="G44:O44">G40+G41+G42+G43</f>
        <v>0</v>
      </c>
      <c r="H44" s="374">
        <f t="shared" si="11"/>
        <v>0</v>
      </c>
      <c r="I44" s="374">
        <f t="shared" si="11"/>
        <v>0</v>
      </c>
      <c r="J44" s="374">
        <f t="shared" si="11"/>
        <v>20</v>
      </c>
      <c r="K44" s="374">
        <f t="shared" si="11"/>
        <v>0</v>
      </c>
      <c r="L44" s="374">
        <f t="shared" si="11"/>
        <v>9</v>
      </c>
      <c r="M44" s="374">
        <f t="shared" si="11"/>
        <v>6</v>
      </c>
      <c r="N44" s="374">
        <f t="shared" si="11"/>
        <v>0</v>
      </c>
      <c r="O44" s="374">
        <f t="shared" si="11"/>
        <v>0</v>
      </c>
      <c r="P44" s="374">
        <f>P40+P41+P42+P43</f>
        <v>154</v>
      </c>
      <c r="Q44" s="541">
        <f t="shared" si="10"/>
        <v>616</v>
      </c>
      <c r="R44" s="541"/>
      <c r="S44" s="358">
        <v>4</v>
      </c>
    </row>
    <row r="45" spans="2:19" ht="15">
      <c r="B45" s="375"/>
      <c r="C45" s="375" t="s">
        <v>51</v>
      </c>
      <c r="D45" s="376"/>
      <c r="E45" s="376">
        <v>27</v>
      </c>
      <c r="F45" s="376">
        <v>31</v>
      </c>
      <c r="G45" s="376"/>
      <c r="H45" s="376"/>
      <c r="I45" s="376"/>
      <c r="J45" s="376"/>
      <c r="K45" s="376"/>
      <c r="L45" s="376">
        <v>3</v>
      </c>
      <c r="M45" s="377">
        <v>2</v>
      </c>
      <c r="N45" s="376"/>
      <c r="O45" s="376"/>
      <c r="P45" s="361">
        <f>SUM(F45:O45)</f>
        <v>36</v>
      </c>
      <c r="Q45" s="542">
        <f t="shared" si="10"/>
        <v>144</v>
      </c>
      <c r="R45" s="542"/>
      <c r="S45" s="358">
        <v>4</v>
      </c>
    </row>
    <row r="46" spans="2:19" ht="15">
      <c r="B46" s="366"/>
      <c r="C46" s="366" t="s">
        <v>52</v>
      </c>
      <c r="D46" s="361"/>
      <c r="E46" s="361">
        <v>23</v>
      </c>
      <c r="F46" s="361">
        <v>31</v>
      </c>
      <c r="G46" s="361"/>
      <c r="H46" s="361"/>
      <c r="I46" s="361"/>
      <c r="J46" s="361">
        <v>10</v>
      </c>
      <c r="K46" s="361"/>
      <c r="L46" s="361">
        <v>3</v>
      </c>
      <c r="M46" s="367">
        <v>2</v>
      </c>
      <c r="N46" s="361"/>
      <c r="O46" s="361"/>
      <c r="P46" s="361">
        <f>SUM(F46:O46)</f>
        <v>46</v>
      </c>
      <c r="Q46" s="542">
        <f t="shared" si="10"/>
        <v>184</v>
      </c>
      <c r="R46" s="542"/>
      <c r="S46" s="358">
        <v>4</v>
      </c>
    </row>
    <row r="47" spans="2:19" ht="12" customHeight="1">
      <c r="B47" s="366"/>
      <c r="C47" s="366" t="s">
        <v>53</v>
      </c>
      <c r="D47" s="361"/>
      <c r="E47" s="361">
        <v>27</v>
      </c>
      <c r="F47" s="361">
        <v>31</v>
      </c>
      <c r="G47" s="361"/>
      <c r="H47" s="361"/>
      <c r="I47" s="361"/>
      <c r="J47" s="367">
        <v>10</v>
      </c>
      <c r="K47" s="361"/>
      <c r="L47" s="361">
        <v>3</v>
      </c>
      <c r="M47" s="367">
        <v>2</v>
      </c>
      <c r="N47" s="361"/>
      <c r="O47" s="361"/>
      <c r="P47" s="361">
        <f>SUM(F47:O47)</f>
        <v>46</v>
      </c>
      <c r="Q47" s="542">
        <f t="shared" si="10"/>
        <v>184</v>
      </c>
      <c r="R47" s="542"/>
      <c r="S47" s="358">
        <v>4</v>
      </c>
    </row>
    <row r="48" spans="2:19" ht="10.5" customHeight="1" thickBot="1">
      <c r="B48" s="368"/>
      <c r="C48" s="368" t="s">
        <v>54</v>
      </c>
      <c r="D48" s="369"/>
      <c r="E48" s="369">
        <v>26</v>
      </c>
      <c r="F48" s="369">
        <v>31</v>
      </c>
      <c r="G48" s="369"/>
      <c r="H48" s="369"/>
      <c r="I48" s="369"/>
      <c r="J48" s="367">
        <v>10</v>
      </c>
      <c r="K48" s="369"/>
      <c r="L48" s="369">
        <v>3</v>
      </c>
      <c r="M48" s="370">
        <v>2</v>
      </c>
      <c r="N48" s="369"/>
      <c r="O48" s="369"/>
      <c r="P48" s="361">
        <f>F48+G48+J48+L48+M48+I48</f>
        <v>46</v>
      </c>
      <c r="Q48" s="542">
        <f t="shared" si="10"/>
        <v>184</v>
      </c>
      <c r="R48" s="542"/>
      <c r="S48" s="358">
        <v>4</v>
      </c>
    </row>
    <row r="49" spans="2:19" ht="12" customHeight="1" thickBot="1">
      <c r="B49" s="379"/>
      <c r="C49" s="380"/>
      <c r="D49" s="381"/>
      <c r="E49" s="374">
        <f>E45+E46+E47+E48</f>
        <v>103</v>
      </c>
      <c r="F49" s="374">
        <f>F45+F46+F47+F48</f>
        <v>124</v>
      </c>
      <c r="G49" s="374">
        <f aca="true" t="shared" si="12" ref="G49:P49">G45+G46+G47+G48</f>
        <v>0</v>
      </c>
      <c r="H49" s="374">
        <f t="shared" si="12"/>
        <v>0</v>
      </c>
      <c r="I49" s="374">
        <f t="shared" si="12"/>
        <v>0</v>
      </c>
      <c r="J49" s="374">
        <f t="shared" si="12"/>
        <v>30</v>
      </c>
      <c r="K49" s="374">
        <f t="shared" si="12"/>
        <v>0</v>
      </c>
      <c r="L49" s="374">
        <f t="shared" si="12"/>
        <v>12</v>
      </c>
      <c r="M49" s="374">
        <f t="shared" si="12"/>
        <v>8</v>
      </c>
      <c r="N49" s="374">
        <f t="shared" si="12"/>
        <v>0</v>
      </c>
      <c r="O49" s="374">
        <f t="shared" si="12"/>
        <v>0</v>
      </c>
      <c r="P49" s="374">
        <f t="shared" si="12"/>
        <v>174</v>
      </c>
      <c r="Q49" s="541">
        <f t="shared" si="10"/>
        <v>696</v>
      </c>
      <c r="R49" s="541"/>
      <c r="S49" s="358">
        <v>4</v>
      </c>
    </row>
    <row r="50" spans="2:19" ht="15">
      <c r="B50" s="375"/>
      <c r="C50" s="375" t="s">
        <v>55</v>
      </c>
      <c r="D50" s="376"/>
      <c r="E50" s="376">
        <v>23</v>
      </c>
      <c r="F50" s="376">
        <v>32</v>
      </c>
      <c r="G50" s="376"/>
      <c r="H50" s="376"/>
      <c r="I50" s="376"/>
      <c r="J50" s="376"/>
      <c r="K50" s="376"/>
      <c r="L50" s="376">
        <v>3</v>
      </c>
      <c r="M50" s="377">
        <v>1</v>
      </c>
      <c r="N50" s="376"/>
      <c r="O50" s="376">
        <v>1</v>
      </c>
      <c r="P50" s="361">
        <f>SUM(F50:O50)</f>
        <v>37</v>
      </c>
      <c r="Q50" s="542">
        <f t="shared" si="10"/>
        <v>148</v>
      </c>
      <c r="R50" s="542"/>
      <c r="S50" s="358">
        <v>4</v>
      </c>
    </row>
    <row r="51" spans="2:19" ht="15">
      <c r="B51" s="366"/>
      <c r="C51" s="366" t="s">
        <v>56</v>
      </c>
      <c r="D51" s="361"/>
      <c r="E51" s="361">
        <v>29</v>
      </c>
      <c r="F51" s="361">
        <v>32</v>
      </c>
      <c r="G51" s="361"/>
      <c r="H51" s="361"/>
      <c r="I51" s="361"/>
      <c r="J51" s="361"/>
      <c r="K51" s="361"/>
      <c r="L51" s="361">
        <v>3</v>
      </c>
      <c r="M51" s="367">
        <v>1</v>
      </c>
      <c r="N51" s="361"/>
      <c r="O51" s="376">
        <v>1</v>
      </c>
      <c r="P51" s="361">
        <f>SUM(F51:O51)</f>
        <v>37</v>
      </c>
      <c r="Q51" s="542">
        <f t="shared" si="10"/>
        <v>148</v>
      </c>
      <c r="R51" s="542"/>
      <c r="S51" s="358">
        <v>4</v>
      </c>
    </row>
    <row r="52" spans="2:19" ht="12" customHeight="1">
      <c r="B52" s="366"/>
      <c r="C52" s="366" t="s">
        <v>57</v>
      </c>
      <c r="D52" s="361"/>
      <c r="E52" s="361">
        <v>28</v>
      </c>
      <c r="F52" s="361">
        <v>32</v>
      </c>
      <c r="G52" s="361"/>
      <c r="H52" s="361"/>
      <c r="I52" s="361"/>
      <c r="J52" s="361"/>
      <c r="K52" s="361"/>
      <c r="L52" s="361">
        <v>3</v>
      </c>
      <c r="M52" s="367">
        <v>1</v>
      </c>
      <c r="N52" s="361"/>
      <c r="O52" s="376">
        <v>1</v>
      </c>
      <c r="P52" s="361">
        <f>SUM(F52:O52)</f>
        <v>37</v>
      </c>
      <c r="Q52" s="542">
        <f t="shared" si="10"/>
        <v>148</v>
      </c>
      <c r="R52" s="542"/>
      <c r="S52" s="358">
        <v>4</v>
      </c>
    </row>
    <row r="53" spans="2:20" ht="15">
      <c r="B53" s="366"/>
      <c r="C53" s="366" t="s">
        <v>58</v>
      </c>
      <c r="D53" s="361"/>
      <c r="E53" s="361">
        <v>22</v>
      </c>
      <c r="F53" s="361">
        <v>32</v>
      </c>
      <c r="G53" s="361"/>
      <c r="H53" s="361"/>
      <c r="I53" s="361"/>
      <c r="J53" s="361"/>
      <c r="K53" s="361"/>
      <c r="L53" s="361">
        <v>3</v>
      </c>
      <c r="M53" s="367">
        <v>1</v>
      </c>
      <c r="N53" s="361"/>
      <c r="O53" s="376">
        <v>1</v>
      </c>
      <c r="P53" s="361">
        <f>SUM(F53:O53)</f>
        <v>37</v>
      </c>
      <c r="Q53" s="542">
        <f t="shared" si="10"/>
        <v>148</v>
      </c>
      <c r="R53" s="542"/>
      <c r="S53" s="358">
        <v>4</v>
      </c>
      <c r="T53" s="358"/>
    </row>
    <row r="54" spans="2:20" ht="10.5" customHeight="1" thickBot="1">
      <c r="B54" s="366"/>
      <c r="C54" s="368"/>
      <c r="D54" s="369"/>
      <c r="E54" s="369"/>
      <c r="F54" s="369"/>
      <c r="G54" s="369"/>
      <c r="H54" s="369"/>
      <c r="I54" s="369"/>
      <c r="J54" s="369"/>
      <c r="K54" s="369"/>
      <c r="L54" s="369"/>
      <c r="M54" s="370"/>
      <c r="N54" s="369"/>
      <c r="O54" s="369"/>
      <c r="P54" s="376">
        <f>F54+G54+L54+M54+J54+O54</f>
        <v>0</v>
      </c>
      <c r="Q54" s="542">
        <f t="shared" si="10"/>
        <v>0</v>
      </c>
      <c r="R54" s="542"/>
      <c r="S54" s="358">
        <v>4</v>
      </c>
      <c r="T54" s="358"/>
    </row>
    <row r="55" spans="2:20" ht="15.75" thickBot="1">
      <c r="B55" s="393"/>
      <c r="C55" s="379"/>
      <c r="D55" s="381"/>
      <c r="E55" s="374">
        <f aca="true" t="shared" si="13" ref="E55:P55">E50+E51+E52+E53+E54</f>
        <v>102</v>
      </c>
      <c r="F55" s="374">
        <f t="shared" si="13"/>
        <v>128</v>
      </c>
      <c r="G55" s="374">
        <f t="shared" si="13"/>
        <v>0</v>
      </c>
      <c r="H55" s="374">
        <f t="shared" si="13"/>
        <v>0</v>
      </c>
      <c r="I55" s="374">
        <f t="shared" si="13"/>
        <v>0</v>
      </c>
      <c r="J55" s="374">
        <f t="shared" si="13"/>
        <v>0</v>
      </c>
      <c r="K55" s="374">
        <f t="shared" si="13"/>
        <v>0</v>
      </c>
      <c r="L55" s="374">
        <f t="shared" si="13"/>
        <v>12</v>
      </c>
      <c r="M55" s="374">
        <f t="shared" si="13"/>
        <v>4</v>
      </c>
      <c r="N55" s="374">
        <f t="shared" si="13"/>
        <v>0</v>
      </c>
      <c r="O55" s="374">
        <f t="shared" si="13"/>
        <v>4</v>
      </c>
      <c r="P55" s="374">
        <f t="shared" si="13"/>
        <v>148</v>
      </c>
      <c r="Q55" s="541">
        <f t="shared" si="10"/>
        <v>592</v>
      </c>
      <c r="R55" s="541"/>
      <c r="S55" s="358">
        <v>4</v>
      </c>
      <c r="T55" s="358"/>
    </row>
    <row r="56" spans="2:20" ht="12" customHeight="1">
      <c r="B56" s="366"/>
      <c r="C56" s="375" t="s">
        <v>59</v>
      </c>
      <c r="D56" s="376"/>
      <c r="E56" s="376">
        <v>29</v>
      </c>
      <c r="F56" s="376">
        <v>35</v>
      </c>
      <c r="G56" s="376"/>
      <c r="H56" s="376"/>
      <c r="I56" s="376"/>
      <c r="J56" s="377">
        <v>20</v>
      </c>
      <c r="K56" s="376">
        <v>2</v>
      </c>
      <c r="L56" s="376">
        <v>3</v>
      </c>
      <c r="M56" s="377"/>
      <c r="N56" s="376"/>
      <c r="O56" s="376">
        <v>2</v>
      </c>
      <c r="P56" s="361">
        <f>SUM(F56:O56)</f>
        <v>62</v>
      </c>
      <c r="Q56" s="542">
        <f t="shared" si="10"/>
        <v>248</v>
      </c>
      <c r="R56" s="542"/>
      <c r="S56" s="358">
        <v>4</v>
      </c>
      <c r="T56" s="358"/>
    </row>
    <row r="57" spans="2:20" ht="15">
      <c r="B57" s="366"/>
      <c r="C57" s="366" t="s">
        <v>60</v>
      </c>
      <c r="D57" s="361"/>
      <c r="E57" s="361">
        <v>29</v>
      </c>
      <c r="F57" s="376">
        <v>35</v>
      </c>
      <c r="G57" s="361"/>
      <c r="H57" s="361"/>
      <c r="I57" s="361"/>
      <c r="J57" s="361">
        <v>30</v>
      </c>
      <c r="K57" s="376">
        <v>2</v>
      </c>
      <c r="L57" s="361">
        <v>3</v>
      </c>
      <c r="M57" s="367"/>
      <c r="N57" s="361"/>
      <c r="O57" s="376">
        <v>2</v>
      </c>
      <c r="P57" s="361">
        <f>SUM(F57:O57)</f>
        <v>72</v>
      </c>
      <c r="Q57" s="542">
        <f t="shared" si="10"/>
        <v>288</v>
      </c>
      <c r="R57" s="542"/>
      <c r="S57" s="358">
        <v>4</v>
      </c>
      <c r="T57" s="358"/>
    </row>
    <row r="58" spans="2:20" ht="11.25" customHeight="1">
      <c r="B58" s="366"/>
      <c r="C58" s="366" t="s">
        <v>61</v>
      </c>
      <c r="D58" s="361"/>
      <c r="E58" s="361">
        <v>27</v>
      </c>
      <c r="F58" s="376">
        <v>35</v>
      </c>
      <c r="G58" s="361"/>
      <c r="H58" s="361"/>
      <c r="I58" s="361"/>
      <c r="J58" s="361"/>
      <c r="K58" s="376">
        <v>2</v>
      </c>
      <c r="L58" s="361">
        <v>3</v>
      </c>
      <c r="M58" s="367"/>
      <c r="N58" s="361"/>
      <c r="O58" s="376">
        <v>2</v>
      </c>
      <c r="P58" s="361">
        <f>SUM(F58:O58)</f>
        <v>42</v>
      </c>
      <c r="Q58" s="542">
        <f t="shared" si="10"/>
        <v>168</v>
      </c>
      <c r="R58" s="542"/>
      <c r="S58" s="358">
        <v>4</v>
      </c>
      <c r="T58" s="358"/>
    </row>
    <row r="59" spans="2:20" ht="10.5" customHeight="1">
      <c r="B59" s="366"/>
      <c r="C59" s="366" t="s">
        <v>62</v>
      </c>
      <c r="D59" s="361"/>
      <c r="E59" s="361">
        <v>30</v>
      </c>
      <c r="F59" s="376">
        <v>35</v>
      </c>
      <c r="G59" s="361"/>
      <c r="H59" s="361"/>
      <c r="I59" s="361"/>
      <c r="J59" s="361">
        <v>10</v>
      </c>
      <c r="K59" s="376">
        <v>2</v>
      </c>
      <c r="L59" s="361">
        <v>3</v>
      </c>
      <c r="M59" s="367"/>
      <c r="N59" s="361"/>
      <c r="O59" s="376">
        <v>2</v>
      </c>
      <c r="P59" s="361">
        <f>SUM(F59:O59)</f>
        <v>52</v>
      </c>
      <c r="Q59" s="542">
        <f t="shared" si="10"/>
        <v>208</v>
      </c>
      <c r="R59" s="542"/>
      <c r="S59" s="358">
        <v>4</v>
      </c>
      <c r="T59" s="358"/>
    </row>
    <row r="60" spans="2:20" ht="12.75" customHeight="1" thickBot="1">
      <c r="B60" s="368"/>
      <c r="C60" s="368"/>
      <c r="D60" s="369"/>
      <c r="E60" s="369"/>
      <c r="F60" s="369"/>
      <c r="G60" s="369"/>
      <c r="H60" s="369"/>
      <c r="I60" s="369"/>
      <c r="J60" s="369"/>
      <c r="K60" s="369"/>
      <c r="L60" s="369"/>
      <c r="M60" s="370"/>
      <c r="N60" s="369"/>
      <c r="O60" s="376"/>
      <c r="P60" s="361">
        <f>SUM(F60:O60)</f>
        <v>0</v>
      </c>
      <c r="Q60" s="542">
        <f t="shared" si="10"/>
        <v>0</v>
      </c>
      <c r="R60" s="542"/>
      <c r="S60" s="358">
        <v>4</v>
      </c>
      <c r="T60" s="358"/>
    </row>
    <row r="61" spans="2:20" ht="15.75" thickBot="1">
      <c r="B61" s="379"/>
      <c r="C61" s="380"/>
      <c r="D61" s="381"/>
      <c r="E61" s="374">
        <f>E56+E57+E58+E59+E60</f>
        <v>115</v>
      </c>
      <c r="F61" s="374">
        <f aca="true" t="shared" si="14" ref="F61:O61">F56+F57+F58+F59+F60</f>
        <v>140</v>
      </c>
      <c r="G61" s="374">
        <f t="shared" si="14"/>
        <v>0</v>
      </c>
      <c r="H61" s="374">
        <f t="shared" si="14"/>
        <v>0</v>
      </c>
      <c r="I61" s="374">
        <f t="shared" si="14"/>
        <v>0</v>
      </c>
      <c r="J61" s="374">
        <f>J56+J57+J58+J59+J60</f>
        <v>60</v>
      </c>
      <c r="K61" s="374">
        <f t="shared" si="14"/>
        <v>8</v>
      </c>
      <c r="L61" s="374">
        <f t="shared" si="14"/>
        <v>12</v>
      </c>
      <c r="M61" s="374">
        <f t="shared" si="14"/>
        <v>0</v>
      </c>
      <c r="N61" s="374">
        <f t="shared" si="14"/>
        <v>0</v>
      </c>
      <c r="O61" s="374">
        <f t="shared" si="14"/>
        <v>8</v>
      </c>
      <c r="P61" s="374">
        <f>P56+P57+P58+P59+P60</f>
        <v>228</v>
      </c>
      <c r="Q61" s="541">
        <f t="shared" si="10"/>
        <v>912</v>
      </c>
      <c r="R61" s="541"/>
      <c r="S61" s="358">
        <v>4</v>
      </c>
      <c r="T61" s="358"/>
    </row>
    <row r="62" spans="2:20" ht="15.75" thickBot="1">
      <c r="B62" s="379"/>
      <c r="C62" s="380"/>
      <c r="D62" s="381"/>
      <c r="E62" s="385">
        <f aca="true" t="shared" si="15" ref="E62:P62">E39+E44+E49+E55+E61</f>
        <v>535</v>
      </c>
      <c r="F62" s="385">
        <f t="shared" si="15"/>
        <v>651</v>
      </c>
      <c r="G62" s="385">
        <f t="shared" si="15"/>
        <v>0</v>
      </c>
      <c r="H62" s="385">
        <f t="shared" si="15"/>
        <v>0</v>
      </c>
      <c r="I62" s="385">
        <f t="shared" si="15"/>
        <v>0</v>
      </c>
      <c r="J62" s="385">
        <f>J39+J44+J49+J55+J61</f>
        <v>110</v>
      </c>
      <c r="K62" s="385">
        <f t="shared" si="15"/>
        <v>8</v>
      </c>
      <c r="L62" s="385">
        <f t="shared" si="15"/>
        <v>60</v>
      </c>
      <c r="M62" s="385">
        <f t="shared" si="15"/>
        <v>28</v>
      </c>
      <c r="N62" s="385">
        <f t="shared" si="15"/>
        <v>0</v>
      </c>
      <c r="O62" s="385">
        <f t="shared" si="15"/>
        <v>12</v>
      </c>
      <c r="P62" s="385">
        <f t="shared" si="15"/>
        <v>869</v>
      </c>
      <c r="Q62" s="543">
        <f t="shared" si="10"/>
        <v>3476</v>
      </c>
      <c r="R62" s="543"/>
      <c r="S62" s="358">
        <v>4</v>
      </c>
      <c r="T62" s="386">
        <f>P62/20</f>
        <v>43.45</v>
      </c>
    </row>
    <row r="63" spans="2:20" ht="11.25" customHeight="1">
      <c r="B63" s="375"/>
      <c r="C63" s="375" t="s">
        <v>63</v>
      </c>
      <c r="D63" s="376"/>
      <c r="E63" s="376">
        <v>20</v>
      </c>
      <c r="F63" s="376">
        <v>36</v>
      </c>
      <c r="G63" s="376"/>
      <c r="H63" s="376"/>
      <c r="I63" s="376"/>
      <c r="J63" s="376"/>
      <c r="K63" s="376"/>
      <c r="L63" s="376">
        <v>3</v>
      </c>
      <c r="M63" s="377">
        <v>1</v>
      </c>
      <c r="N63" s="376">
        <v>3</v>
      </c>
      <c r="O63" s="376">
        <v>1</v>
      </c>
      <c r="P63" s="361">
        <f>SUM(F63:O63)</f>
        <v>44</v>
      </c>
      <c r="Q63" s="542">
        <f>P130*4+MMULT(P63,S63)</f>
        <v>176</v>
      </c>
      <c r="R63" s="542"/>
      <c r="S63" s="358">
        <v>4</v>
      </c>
      <c r="T63" s="358"/>
    </row>
    <row r="64" spans="2:20" ht="11.25" customHeight="1">
      <c r="B64" s="366"/>
      <c r="C64" s="366" t="s">
        <v>64</v>
      </c>
      <c r="D64" s="361"/>
      <c r="E64" s="361">
        <v>21</v>
      </c>
      <c r="F64" s="361">
        <v>36</v>
      </c>
      <c r="G64" s="361"/>
      <c r="H64" s="361"/>
      <c r="I64" s="361"/>
      <c r="J64" s="361"/>
      <c r="K64" s="361"/>
      <c r="L64" s="361">
        <v>3</v>
      </c>
      <c r="M64" s="367"/>
      <c r="N64" s="361">
        <v>3</v>
      </c>
      <c r="O64" s="361">
        <v>1</v>
      </c>
      <c r="P64" s="361">
        <f>SUM(F64:O64)</f>
        <v>43</v>
      </c>
      <c r="Q64" s="542">
        <f t="shared" si="10"/>
        <v>172</v>
      </c>
      <c r="R64" s="542"/>
      <c r="S64" s="358">
        <v>4</v>
      </c>
      <c r="T64" s="358"/>
    </row>
    <row r="65" spans="2:20" ht="10.5" customHeight="1" thickBot="1">
      <c r="B65" s="366"/>
      <c r="C65" s="368" t="s">
        <v>65</v>
      </c>
      <c r="D65" s="369"/>
      <c r="E65" s="369">
        <v>20</v>
      </c>
      <c r="F65" s="369">
        <v>36</v>
      </c>
      <c r="G65" s="369"/>
      <c r="H65" s="369"/>
      <c r="I65" s="369"/>
      <c r="J65" s="369"/>
      <c r="K65" s="361"/>
      <c r="L65" s="369">
        <v>3</v>
      </c>
      <c r="M65" s="370">
        <v>1</v>
      </c>
      <c r="N65" s="369">
        <v>3</v>
      </c>
      <c r="O65" s="369">
        <v>1</v>
      </c>
      <c r="P65" s="361">
        <f>SUM(F65:O65)</f>
        <v>44</v>
      </c>
      <c r="Q65" s="542">
        <f t="shared" si="10"/>
        <v>176</v>
      </c>
      <c r="R65" s="542"/>
      <c r="S65" s="358">
        <v>4</v>
      </c>
      <c r="T65" s="358"/>
    </row>
    <row r="66" spans="2:20" ht="15.75" thickBot="1">
      <c r="B66" s="393"/>
      <c r="C66" s="379"/>
      <c r="D66" s="381"/>
      <c r="E66" s="374">
        <f aca="true" t="shared" si="16" ref="E66:P66">E63+E64+E65</f>
        <v>61</v>
      </c>
      <c r="F66" s="374">
        <f t="shared" si="16"/>
        <v>108</v>
      </c>
      <c r="G66" s="374">
        <f t="shared" si="16"/>
        <v>0</v>
      </c>
      <c r="H66" s="374">
        <f t="shared" si="16"/>
        <v>0</v>
      </c>
      <c r="I66" s="374">
        <f t="shared" si="16"/>
        <v>0</v>
      </c>
      <c r="J66" s="374">
        <f t="shared" si="16"/>
        <v>0</v>
      </c>
      <c r="K66" s="374">
        <f t="shared" si="16"/>
        <v>0</v>
      </c>
      <c r="L66" s="374">
        <f t="shared" si="16"/>
        <v>9</v>
      </c>
      <c r="M66" s="374">
        <f t="shared" si="16"/>
        <v>2</v>
      </c>
      <c r="N66" s="374">
        <f t="shared" si="16"/>
        <v>9</v>
      </c>
      <c r="O66" s="374">
        <f t="shared" si="16"/>
        <v>3</v>
      </c>
      <c r="P66" s="374">
        <f t="shared" si="16"/>
        <v>131</v>
      </c>
      <c r="Q66" s="541">
        <f t="shared" si="10"/>
        <v>524</v>
      </c>
      <c r="R66" s="541"/>
      <c r="S66" s="358">
        <v>4</v>
      </c>
      <c r="T66" s="358"/>
    </row>
    <row r="67" spans="2:20" ht="10.5" customHeight="1">
      <c r="B67" s="366"/>
      <c r="C67" s="375" t="s">
        <v>66</v>
      </c>
      <c r="D67" s="376"/>
      <c r="E67" s="376">
        <v>20</v>
      </c>
      <c r="F67" s="376">
        <v>36</v>
      </c>
      <c r="G67" s="376"/>
      <c r="H67" s="376"/>
      <c r="I67" s="376"/>
      <c r="J67" s="376"/>
      <c r="K67" s="376"/>
      <c r="L67" s="376">
        <v>3</v>
      </c>
      <c r="M67" s="377">
        <v>1</v>
      </c>
      <c r="N67" s="376">
        <v>3</v>
      </c>
      <c r="O67" s="376">
        <v>2</v>
      </c>
      <c r="P67" s="361">
        <f>SUM(F67:O67)</f>
        <v>45</v>
      </c>
      <c r="Q67" s="542">
        <f t="shared" si="10"/>
        <v>180</v>
      </c>
      <c r="R67" s="542"/>
      <c r="S67" s="358">
        <v>4</v>
      </c>
      <c r="T67" s="358"/>
    </row>
    <row r="68" spans="2:20" ht="10.5" customHeight="1">
      <c r="B68" s="366"/>
      <c r="C68" s="366" t="s">
        <v>67</v>
      </c>
      <c r="D68" s="361"/>
      <c r="E68" s="361">
        <v>21</v>
      </c>
      <c r="F68" s="361">
        <v>36</v>
      </c>
      <c r="G68" s="361"/>
      <c r="H68" s="361"/>
      <c r="I68" s="361"/>
      <c r="J68" s="367"/>
      <c r="K68" s="361"/>
      <c r="L68" s="361">
        <v>3</v>
      </c>
      <c r="M68" s="367"/>
      <c r="N68" s="361">
        <v>3</v>
      </c>
      <c r="O68" s="361">
        <v>1</v>
      </c>
      <c r="P68" s="361">
        <f>SUM(F68:O68)</f>
        <v>43</v>
      </c>
      <c r="Q68" s="542">
        <f t="shared" si="10"/>
        <v>172</v>
      </c>
      <c r="R68" s="542"/>
      <c r="S68" s="358">
        <v>4</v>
      </c>
      <c r="T68" s="358"/>
    </row>
    <row r="69" spans="2:20" ht="10.5" customHeight="1">
      <c r="B69" s="366"/>
      <c r="C69" s="366" t="s">
        <v>68</v>
      </c>
      <c r="D69" s="361"/>
      <c r="E69" s="361">
        <v>22</v>
      </c>
      <c r="F69" s="361">
        <v>36</v>
      </c>
      <c r="G69" s="361"/>
      <c r="H69" s="361"/>
      <c r="I69" s="361"/>
      <c r="J69" s="367">
        <v>12</v>
      </c>
      <c r="K69" s="361"/>
      <c r="L69" s="361">
        <v>3</v>
      </c>
      <c r="M69" s="367">
        <v>1</v>
      </c>
      <c r="N69" s="361">
        <v>3</v>
      </c>
      <c r="O69" s="361">
        <v>2</v>
      </c>
      <c r="P69" s="361">
        <f>SUM(F69:O69)</f>
        <v>57</v>
      </c>
      <c r="Q69" s="542">
        <f t="shared" si="10"/>
        <v>228</v>
      </c>
      <c r="R69" s="542"/>
      <c r="S69" s="358">
        <v>4</v>
      </c>
      <c r="T69" s="358"/>
    </row>
    <row r="70" spans="2:20" ht="10.5" customHeight="1" thickBot="1">
      <c r="B70" s="366"/>
      <c r="C70" s="368"/>
      <c r="D70" s="369"/>
      <c r="E70" s="394">
        <f aca="true" t="shared" si="17" ref="E70:P70">E67+E68+E69</f>
        <v>63</v>
      </c>
      <c r="F70" s="394">
        <f t="shared" si="17"/>
        <v>108</v>
      </c>
      <c r="G70" s="394">
        <f t="shared" si="17"/>
        <v>0</v>
      </c>
      <c r="H70" s="394">
        <f t="shared" si="17"/>
        <v>0</v>
      </c>
      <c r="I70" s="394">
        <f t="shared" si="17"/>
        <v>0</v>
      </c>
      <c r="J70" s="394">
        <f t="shared" si="17"/>
        <v>12</v>
      </c>
      <c r="K70" s="394">
        <f t="shared" si="17"/>
        <v>0</v>
      </c>
      <c r="L70" s="394">
        <f t="shared" si="17"/>
        <v>9</v>
      </c>
      <c r="M70" s="394">
        <f t="shared" si="17"/>
        <v>2</v>
      </c>
      <c r="N70" s="394">
        <f t="shared" si="17"/>
        <v>9</v>
      </c>
      <c r="O70" s="394">
        <f t="shared" si="17"/>
        <v>5</v>
      </c>
      <c r="P70" s="394">
        <f t="shared" si="17"/>
        <v>145</v>
      </c>
      <c r="Q70" s="541">
        <f t="shared" si="10"/>
        <v>580</v>
      </c>
      <c r="R70" s="541"/>
      <c r="S70" s="358">
        <v>4</v>
      </c>
      <c r="T70" s="358"/>
    </row>
    <row r="71" spans="2:20" ht="11.25" customHeight="1" thickBot="1">
      <c r="B71" s="393"/>
      <c r="C71" s="379"/>
      <c r="D71" s="384"/>
      <c r="E71" s="385">
        <f aca="true" t="shared" si="18" ref="E71:P71">E66+E70</f>
        <v>124</v>
      </c>
      <c r="F71" s="385">
        <f t="shared" si="18"/>
        <v>216</v>
      </c>
      <c r="G71" s="385">
        <f t="shared" si="18"/>
        <v>0</v>
      </c>
      <c r="H71" s="385">
        <f t="shared" si="18"/>
        <v>0</v>
      </c>
      <c r="I71" s="385">
        <f t="shared" si="18"/>
        <v>0</v>
      </c>
      <c r="J71" s="385">
        <f t="shared" si="18"/>
        <v>12</v>
      </c>
      <c r="K71" s="385">
        <f t="shared" si="18"/>
        <v>0</v>
      </c>
      <c r="L71" s="385">
        <f t="shared" si="18"/>
        <v>18</v>
      </c>
      <c r="M71" s="385">
        <f t="shared" si="18"/>
        <v>4</v>
      </c>
      <c r="N71" s="385">
        <f t="shared" si="18"/>
        <v>18</v>
      </c>
      <c r="O71" s="385">
        <f t="shared" si="18"/>
        <v>8</v>
      </c>
      <c r="P71" s="385">
        <f t="shared" si="18"/>
        <v>276</v>
      </c>
      <c r="Q71" s="542">
        <f t="shared" si="10"/>
        <v>1104</v>
      </c>
      <c r="R71" s="542"/>
      <c r="S71" s="358">
        <v>4</v>
      </c>
      <c r="T71">
        <f>P71/20</f>
        <v>13.8</v>
      </c>
    </row>
    <row r="72" spans="2:20" ht="15">
      <c r="B72" s="395"/>
      <c r="C72" s="396" t="s">
        <v>69</v>
      </c>
      <c r="D72" s="397"/>
      <c r="E72" s="398">
        <f>E33+E62+E71</f>
        <v>1161</v>
      </c>
      <c r="F72" s="398">
        <f aca="true" t="shared" si="19" ref="F72:N72">F33+F62+F71</f>
        <v>1319</v>
      </c>
      <c r="G72" s="398">
        <f t="shared" si="19"/>
        <v>0</v>
      </c>
      <c r="H72" s="398">
        <f t="shared" si="19"/>
        <v>0</v>
      </c>
      <c r="I72" s="398">
        <f t="shared" si="19"/>
        <v>0</v>
      </c>
      <c r="J72" s="398">
        <f>J33+J62+J71</f>
        <v>154</v>
      </c>
      <c r="K72" s="398">
        <f t="shared" si="19"/>
        <v>8</v>
      </c>
      <c r="L72" s="398">
        <f>L33+L62+L71</f>
        <v>110</v>
      </c>
      <c r="M72" s="398">
        <f>M33+M62+M71</f>
        <v>32</v>
      </c>
      <c r="N72" s="398">
        <f t="shared" si="19"/>
        <v>18</v>
      </c>
      <c r="O72" s="398">
        <f>O33+O62+O71</f>
        <v>20</v>
      </c>
      <c r="P72" s="398">
        <f>F72++G72+H72+I72+J72+K72+L72+M72+N72+O72</f>
        <v>1661</v>
      </c>
      <c r="Q72" s="543">
        <f t="shared" si="10"/>
        <v>6644</v>
      </c>
      <c r="R72" s="543"/>
      <c r="S72" s="358">
        <v>4</v>
      </c>
      <c r="T72" s="399">
        <f>P72/20</f>
        <v>83.05</v>
      </c>
    </row>
    <row r="73" spans="2:20" ht="15.75">
      <c r="B73" s="400"/>
      <c r="N73" s="401"/>
      <c r="O73" s="401"/>
      <c r="P73" s="401"/>
      <c r="Q73" s="401"/>
      <c r="R73" s="401"/>
      <c r="S73" s="401"/>
      <c r="T73" s="358"/>
    </row>
    <row r="74" spans="2:20" ht="15.75">
      <c r="B74" s="400"/>
      <c r="N74" s="401"/>
      <c r="O74" s="401"/>
      <c r="P74" s="401"/>
      <c r="Q74" s="401"/>
      <c r="R74" s="401"/>
      <c r="S74" s="401"/>
      <c r="T74" s="358"/>
    </row>
    <row r="75" spans="14:19" ht="15">
      <c r="N75" s="401"/>
      <c r="O75" s="401"/>
      <c r="P75" s="401"/>
      <c r="Q75" s="401"/>
      <c r="R75" s="401"/>
      <c r="S75" s="401"/>
    </row>
    <row r="76" spans="14:19" ht="15">
      <c r="N76" s="401"/>
      <c r="O76" s="401"/>
      <c r="P76" s="401"/>
      <c r="Q76" s="401"/>
      <c r="R76" s="401"/>
      <c r="S76" s="401"/>
    </row>
    <row r="77" spans="14:19" ht="15">
      <c r="N77" s="401"/>
      <c r="O77" s="401"/>
      <c r="P77" s="401"/>
      <c r="Q77" s="401"/>
      <c r="R77" s="401"/>
      <c r="S77" s="401"/>
    </row>
    <row r="78" spans="14:19" ht="15">
      <c r="N78" s="401"/>
      <c r="O78" s="401"/>
      <c r="P78" s="401"/>
      <c r="Q78" s="401"/>
      <c r="R78" s="401"/>
      <c r="S78" s="401"/>
    </row>
    <row r="79" spans="14:19" ht="15">
      <c r="N79" s="401"/>
      <c r="O79" s="401"/>
      <c r="P79" s="401"/>
      <c r="Q79" s="401"/>
      <c r="R79" s="401"/>
      <c r="S79" s="401"/>
    </row>
    <row r="80" spans="14:19" ht="15">
      <c r="N80" s="401"/>
      <c r="O80" s="401"/>
      <c r="P80" s="401"/>
      <c r="Q80" s="401"/>
      <c r="R80" s="401"/>
      <c r="S80" s="401"/>
    </row>
    <row r="81" spans="14:19" ht="15">
      <c r="N81" s="401"/>
      <c r="O81" s="401"/>
      <c r="P81" s="401"/>
      <c r="Q81" s="401"/>
      <c r="R81" s="401"/>
      <c r="S81" s="401"/>
    </row>
    <row r="82" spans="14:19" ht="15">
      <c r="N82" s="401"/>
      <c r="O82" s="401"/>
      <c r="P82" s="401"/>
      <c r="Q82" s="401"/>
      <c r="R82" s="401"/>
      <c r="S82" s="401"/>
    </row>
  </sheetData>
  <sheetProtection/>
  <mergeCells count="80">
    <mergeCell ref="Q72:R72"/>
    <mergeCell ref="Q66:R66"/>
    <mergeCell ref="Q67:R67"/>
    <mergeCell ref="Q68:R68"/>
    <mergeCell ref="Q69:R69"/>
    <mergeCell ref="Q70:R70"/>
    <mergeCell ref="Q71:R71"/>
    <mergeCell ref="Q60:R60"/>
    <mergeCell ref="Q61:R61"/>
    <mergeCell ref="Q62:R62"/>
    <mergeCell ref="Q63:R63"/>
    <mergeCell ref="Q50:R50"/>
    <mergeCell ref="Q51:R51"/>
    <mergeCell ref="Q52:R52"/>
    <mergeCell ref="Q53:R53"/>
    <mergeCell ref="Q46:R46"/>
    <mergeCell ref="Q47:R47"/>
    <mergeCell ref="Q64:R64"/>
    <mergeCell ref="Q65:R65"/>
    <mergeCell ref="Q54:R54"/>
    <mergeCell ref="Q55:R55"/>
    <mergeCell ref="Q56:R56"/>
    <mergeCell ref="Q57:R57"/>
    <mergeCell ref="Q58:R58"/>
    <mergeCell ref="Q59:R59"/>
    <mergeCell ref="Q48:R48"/>
    <mergeCell ref="Q49:R49"/>
    <mergeCell ref="Q36:R36"/>
    <mergeCell ref="Q37:R37"/>
    <mergeCell ref="Q38:R38"/>
    <mergeCell ref="Q39:R39"/>
    <mergeCell ref="Q42:R42"/>
    <mergeCell ref="Q43:R43"/>
    <mergeCell ref="Q44:R44"/>
    <mergeCell ref="Q45:R45"/>
    <mergeCell ref="Q26:R26"/>
    <mergeCell ref="Q27:R27"/>
    <mergeCell ref="Q40:R40"/>
    <mergeCell ref="Q41:R41"/>
    <mergeCell ref="Q30:R30"/>
    <mergeCell ref="Q31:R31"/>
    <mergeCell ref="Q32:R32"/>
    <mergeCell ref="Q33:R33"/>
    <mergeCell ref="Q34:R34"/>
    <mergeCell ref="Q35:R35"/>
    <mergeCell ref="Q28:R28"/>
    <mergeCell ref="Q29:R29"/>
    <mergeCell ref="Q18:R18"/>
    <mergeCell ref="Q19:R19"/>
    <mergeCell ref="Q20:R20"/>
    <mergeCell ref="Q21:R21"/>
    <mergeCell ref="Q22:R22"/>
    <mergeCell ref="Q23:R23"/>
    <mergeCell ref="Q24:R24"/>
    <mergeCell ref="Q25:R25"/>
    <mergeCell ref="Q17:R17"/>
    <mergeCell ref="Q5:R6"/>
    <mergeCell ref="Q7:R7"/>
    <mergeCell ref="Q8:R8"/>
    <mergeCell ref="Q9:R9"/>
    <mergeCell ref="Q10:R10"/>
    <mergeCell ref="Q11:R11"/>
    <mergeCell ref="Q12:R12"/>
    <mergeCell ref="Q13:R13"/>
    <mergeCell ref="Q14:R14"/>
    <mergeCell ref="K4:K6"/>
    <mergeCell ref="L4:N4"/>
    <mergeCell ref="O4:O6"/>
    <mergeCell ref="Q16:R16"/>
    <mergeCell ref="Q15:R15"/>
    <mergeCell ref="P4:P6"/>
    <mergeCell ref="M5:M6"/>
    <mergeCell ref="N5:N6"/>
    <mergeCell ref="G4:G6"/>
    <mergeCell ref="H4:H6"/>
    <mergeCell ref="J4:J6"/>
    <mergeCell ref="B4:B6"/>
    <mergeCell ref="C4:C6"/>
    <mergeCell ref="D4:D6"/>
    <mergeCell ref="F4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T201"/>
  <sheetViews>
    <sheetView zoomScale="80" zoomScaleNormal="80" zoomScalePageLayoutView="0" workbookViewId="0" topLeftCell="A4">
      <pane ySplit="2" topLeftCell="A177" activePane="bottomLeft" state="frozen"/>
      <selection pane="topLeft" activeCell="B4" sqref="B4"/>
      <selection pane="bottomLeft" activeCell="Q196" sqref="Q196"/>
    </sheetView>
  </sheetViews>
  <sheetFormatPr defaultColWidth="9.140625" defaultRowHeight="15"/>
  <cols>
    <col min="1" max="1" width="9.140625" style="314" customWidth="1"/>
    <col min="2" max="2" width="20.00390625" style="305" customWidth="1"/>
    <col min="3" max="3" width="9.140625" style="321" customWidth="1"/>
    <col min="4" max="4" width="4.57421875" style="0" customWidth="1"/>
    <col min="5" max="5" width="3.7109375" style="0" customWidth="1"/>
    <col min="6" max="6" width="3.57421875" style="0" customWidth="1"/>
    <col min="7" max="7" width="3.28125" style="0" customWidth="1"/>
    <col min="8" max="8" width="3.7109375" style="0" customWidth="1"/>
    <col min="9" max="9" width="3.00390625" style="0" customWidth="1"/>
    <col min="10" max="10" width="3.57421875" style="0" customWidth="1"/>
    <col min="11" max="11" width="4.57421875" style="0" customWidth="1"/>
    <col min="12" max="12" width="4.28125" style="0" customWidth="1"/>
    <col min="13" max="13" width="4.140625" style="0" customWidth="1"/>
    <col min="14" max="17" width="4.28125" style="0" customWidth="1"/>
    <col min="18" max="18" width="4.140625" style="0" customWidth="1"/>
    <col min="19" max="22" width="4.28125" style="0" customWidth="1"/>
    <col min="23" max="23" width="3.8515625" style="0" customWidth="1"/>
    <col min="24" max="24" width="4.57421875" style="0" customWidth="1"/>
    <col min="25" max="25" width="4.28125" style="0" customWidth="1"/>
    <col min="26" max="26" width="5.00390625" style="0" customWidth="1"/>
    <col min="27" max="27" width="4.421875" style="0" customWidth="1"/>
    <col min="28" max="28" width="4.00390625" style="0" customWidth="1"/>
    <col min="29" max="29" width="5.00390625" style="0" customWidth="1"/>
    <col min="30" max="30" width="6.421875" style="0" customWidth="1"/>
    <col min="31" max="32" width="5.00390625" style="0" customWidth="1"/>
    <col min="33" max="33" width="4.421875" style="0" customWidth="1"/>
    <col min="34" max="34" width="4.140625" style="0" customWidth="1"/>
    <col min="35" max="35" width="4.28125" style="0" customWidth="1"/>
    <col min="36" max="36" width="4.8515625" style="0" customWidth="1"/>
    <col min="37" max="38" width="4.57421875" style="0" customWidth="1"/>
    <col min="39" max="39" width="5.28125" style="0" customWidth="1"/>
    <col min="40" max="40" width="4.28125" style="0" customWidth="1"/>
    <col min="41" max="41" width="5.57421875" style="0" customWidth="1"/>
    <col min="42" max="43" width="4.28125" style="0" customWidth="1"/>
    <col min="44" max="44" width="5.140625" style="0" customWidth="1"/>
    <col min="45" max="45" width="4.140625" style="0" customWidth="1"/>
    <col min="46" max="46" width="4.8515625" style="0" customWidth="1"/>
    <col min="47" max="47" width="4.00390625" style="0" customWidth="1"/>
    <col min="48" max="48" width="5.140625" style="0" customWidth="1"/>
    <col min="49" max="49" width="4.28125" style="0" customWidth="1"/>
    <col min="50" max="50" width="4.7109375" style="0" customWidth="1"/>
    <col min="51" max="51" width="5.00390625" style="0" customWidth="1"/>
    <col min="52" max="52" width="4.7109375" style="0" customWidth="1"/>
    <col min="53" max="53" width="3.8515625" style="0" customWidth="1"/>
    <col min="54" max="54" width="4.7109375" style="0" customWidth="1"/>
    <col min="55" max="55" width="4.57421875" style="0" customWidth="1"/>
    <col min="56" max="57" width="4.8515625" style="0" customWidth="1"/>
    <col min="58" max="58" width="3.421875" style="0" customWidth="1"/>
    <col min="59" max="59" width="5.140625" style="0" customWidth="1"/>
    <col min="60" max="60" width="5.421875" style="0" customWidth="1"/>
    <col min="61" max="61" width="5.00390625" style="0" customWidth="1"/>
    <col min="62" max="62" width="5.140625" style="0" customWidth="1"/>
    <col min="63" max="64" width="4.7109375" style="0" customWidth="1"/>
    <col min="65" max="65" width="4.8515625" style="0" customWidth="1"/>
    <col min="66" max="66" width="4.7109375" style="0" customWidth="1"/>
    <col min="67" max="67" width="5.8515625" style="0" customWidth="1"/>
    <col min="68" max="68" width="6.7109375" style="0" customWidth="1"/>
    <col min="69" max="69" width="4.57421875" style="0" customWidth="1"/>
    <col min="70" max="70" width="14.140625" style="330" customWidth="1"/>
    <col min="71" max="71" width="11.57421875" style="451" customWidth="1"/>
  </cols>
  <sheetData>
    <row r="1" spans="1:73" ht="18">
      <c r="A1" s="311"/>
      <c r="B1" s="300"/>
      <c r="C1" s="595" t="s">
        <v>70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5"/>
      <c r="BN1" s="595"/>
      <c r="BO1" s="595"/>
      <c r="BP1" s="59"/>
      <c r="BQ1" s="46"/>
      <c r="BR1" s="322"/>
      <c r="BS1" s="449"/>
      <c r="BT1" s="46"/>
      <c r="BU1" s="46"/>
    </row>
    <row r="2" spans="1:73" ht="15">
      <c r="A2" s="311"/>
      <c r="B2" s="596" t="s">
        <v>497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596"/>
      <c r="BO2" s="596"/>
      <c r="BP2" s="596"/>
      <c r="BQ2" s="46"/>
      <c r="BR2" s="322"/>
      <c r="BS2" s="449"/>
      <c r="BT2" s="46"/>
      <c r="BU2" s="46"/>
    </row>
    <row r="3" spans="1:73" ht="15" customHeight="1">
      <c r="A3" s="586" t="s">
        <v>72</v>
      </c>
      <c r="B3" s="587" t="s">
        <v>73</v>
      </c>
      <c r="C3" s="588" t="s">
        <v>74</v>
      </c>
      <c r="D3" s="589" t="s">
        <v>473</v>
      </c>
      <c r="E3" s="586" t="s">
        <v>75</v>
      </c>
      <c r="F3" s="586"/>
      <c r="G3" s="586"/>
      <c r="H3" s="586"/>
      <c r="I3" s="586"/>
      <c r="J3" s="586"/>
      <c r="K3" s="545" t="s">
        <v>76</v>
      </c>
      <c r="L3" s="546"/>
      <c r="M3" s="546"/>
      <c r="N3" s="546"/>
      <c r="O3" s="546"/>
      <c r="P3" s="547"/>
      <c r="Q3" s="586" t="s">
        <v>77</v>
      </c>
      <c r="R3" s="586"/>
      <c r="S3" s="586"/>
      <c r="T3" s="586"/>
      <c r="U3" s="586"/>
      <c r="V3" s="586"/>
      <c r="W3" s="586"/>
      <c r="X3" s="545" t="s">
        <v>78</v>
      </c>
      <c r="Y3" s="546"/>
      <c r="Z3" s="546"/>
      <c r="AA3" s="546"/>
      <c r="AB3" s="546"/>
      <c r="AC3" s="547"/>
      <c r="AD3" s="597" t="s">
        <v>79</v>
      </c>
      <c r="AE3" s="545" t="s">
        <v>80</v>
      </c>
      <c r="AF3" s="546"/>
      <c r="AG3" s="546"/>
      <c r="AH3" s="546"/>
      <c r="AI3" s="547"/>
      <c r="AJ3" s="586" t="s">
        <v>81</v>
      </c>
      <c r="AK3" s="586"/>
      <c r="AL3" s="586"/>
      <c r="AM3" s="586"/>
      <c r="AN3" s="586"/>
      <c r="AO3" s="545" t="s">
        <v>82</v>
      </c>
      <c r="AP3" s="546"/>
      <c r="AQ3" s="546"/>
      <c r="AR3" s="546"/>
      <c r="AS3" s="546"/>
      <c r="AT3" s="546"/>
      <c r="AU3" s="63"/>
      <c r="AV3" s="545" t="s">
        <v>83</v>
      </c>
      <c r="AW3" s="546"/>
      <c r="AX3" s="546"/>
      <c r="AY3" s="546"/>
      <c r="AZ3" s="545" t="s">
        <v>84</v>
      </c>
      <c r="BA3" s="546"/>
      <c r="BB3" s="546"/>
      <c r="BC3" s="546"/>
      <c r="BD3" s="546"/>
      <c r="BE3" s="599"/>
      <c r="BF3" s="66"/>
      <c r="BG3" s="600" t="s">
        <v>85</v>
      </c>
      <c r="BH3" s="586" t="s">
        <v>86</v>
      </c>
      <c r="BI3" s="586"/>
      <c r="BJ3" s="586"/>
      <c r="BK3" s="546" t="s">
        <v>87</v>
      </c>
      <c r="BL3" s="546"/>
      <c r="BM3" s="546"/>
      <c r="BN3" s="547"/>
      <c r="BO3" s="600" t="s">
        <v>88</v>
      </c>
      <c r="BP3" s="585" t="s">
        <v>89</v>
      </c>
      <c r="BQ3" s="46"/>
      <c r="BR3" s="322"/>
      <c r="BS3" s="449"/>
      <c r="BT3" s="46"/>
      <c r="BU3" s="46"/>
    </row>
    <row r="4" spans="1:73" ht="36.75" customHeight="1">
      <c r="A4" s="586"/>
      <c r="B4" s="587"/>
      <c r="C4" s="588"/>
      <c r="D4" s="590"/>
      <c r="E4" s="342" t="s">
        <v>91</v>
      </c>
      <c r="F4" s="342" t="s">
        <v>92</v>
      </c>
      <c r="G4" s="342" t="s">
        <v>93</v>
      </c>
      <c r="H4" s="446" t="s">
        <v>105</v>
      </c>
      <c r="I4" s="342" t="s">
        <v>94</v>
      </c>
      <c r="J4" s="342" t="s">
        <v>95</v>
      </c>
      <c r="K4" s="444" t="s">
        <v>96</v>
      </c>
      <c r="L4" s="444" t="s">
        <v>92</v>
      </c>
      <c r="M4" s="444" t="s">
        <v>93</v>
      </c>
      <c r="N4" s="444" t="s">
        <v>94</v>
      </c>
      <c r="O4" s="444" t="s">
        <v>95</v>
      </c>
      <c r="P4" s="444" t="s">
        <v>97</v>
      </c>
      <c r="Q4" s="125" t="s">
        <v>98</v>
      </c>
      <c r="R4" s="343" t="s">
        <v>109</v>
      </c>
      <c r="S4" s="125" t="s">
        <v>92</v>
      </c>
      <c r="T4" s="125" t="s">
        <v>93</v>
      </c>
      <c r="U4" s="125" t="s">
        <v>94</v>
      </c>
      <c r="V4" s="343" t="s">
        <v>106</v>
      </c>
      <c r="W4" s="125" t="s">
        <v>95</v>
      </c>
      <c r="X4" s="440" t="s">
        <v>100</v>
      </c>
      <c r="Y4" s="441" t="s">
        <v>92</v>
      </c>
      <c r="Z4" s="442" t="s">
        <v>101</v>
      </c>
      <c r="AA4" s="440" t="s">
        <v>93</v>
      </c>
      <c r="AB4" s="440" t="s">
        <v>94</v>
      </c>
      <c r="AC4" s="440" t="s">
        <v>95</v>
      </c>
      <c r="AD4" s="598"/>
      <c r="AE4" s="342" t="s">
        <v>102</v>
      </c>
      <c r="AF4" s="342" t="s">
        <v>92</v>
      </c>
      <c r="AG4" s="342" t="s">
        <v>93</v>
      </c>
      <c r="AH4" s="121" t="s">
        <v>94</v>
      </c>
      <c r="AI4" s="342" t="s">
        <v>95</v>
      </c>
      <c r="AJ4" s="344" t="s">
        <v>103</v>
      </c>
      <c r="AK4" s="344" t="s">
        <v>92</v>
      </c>
      <c r="AL4" s="345" t="s">
        <v>101</v>
      </c>
      <c r="AM4" s="344" t="s">
        <v>93</v>
      </c>
      <c r="AN4" s="344" t="s">
        <v>94</v>
      </c>
      <c r="AO4" s="125" t="s">
        <v>104</v>
      </c>
      <c r="AP4" s="125" t="s">
        <v>92</v>
      </c>
      <c r="AQ4" s="343" t="s">
        <v>101</v>
      </c>
      <c r="AR4" s="125" t="s">
        <v>93</v>
      </c>
      <c r="AS4" s="343" t="s">
        <v>105</v>
      </c>
      <c r="AT4" s="125" t="s">
        <v>94</v>
      </c>
      <c r="AU4" s="343" t="s">
        <v>106</v>
      </c>
      <c r="AV4" s="441" t="s">
        <v>107</v>
      </c>
      <c r="AW4" s="441" t="s">
        <v>92</v>
      </c>
      <c r="AX4" s="440" t="s">
        <v>93</v>
      </c>
      <c r="AY4" s="440" t="s">
        <v>94</v>
      </c>
      <c r="AZ4" s="342" t="s">
        <v>108</v>
      </c>
      <c r="BA4" s="446" t="s">
        <v>109</v>
      </c>
      <c r="BB4" s="342" t="s">
        <v>92</v>
      </c>
      <c r="BC4" s="446" t="s">
        <v>101</v>
      </c>
      <c r="BD4" s="342" t="s">
        <v>93</v>
      </c>
      <c r="BE4" s="342" t="s">
        <v>94</v>
      </c>
      <c r="BF4" s="446" t="s">
        <v>106</v>
      </c>
      <c r="BG4" s="601"/>
      <c r="BH4" s="444" t="s">
        <v>495</v>
      </c>
      <c r="BI4" s="444" t="s">
        <v>92</v>
      </c>
      <c r="BJ4" s="444" t="s">
        <v>93</v>
      </c>
      <c r="BK4" s="339" t="s">
        <v>494</v>
      </c>
      <c r="BL4" s="339" t="s">
        <v>92</v>
      </c>
      <c r="BM4" s="341" t="s">
        <v>105</v>
      </c>
      <c r="BN4" s="339" t="s">
        <v>93</v>
      </c>
      <c r="BO4" s="601"/>
      <c r="BP4" s="585"/>
      <c r="BQ4" s="46"/>
      <c r="BR4" s="322"/>
      <c r="BS4" s="449"/>
      <c r="BT4" s="605" t="s">
        <v>498</v>
      </c>
      <c r="BU4" s="46"/>
    </row>
    <row r="5" spans="1:73" ht="15">
      <c r="A5" s="61"/>
      <c r="B5" s="301" t="s">
        <v>110</v>
      </c>
      <c r="C5" s="331"/>
      <c r="D5" s="591"/>
      <c r="E5" s="78">
        <v>26</v>
      </c>
      <c r="F5" s="78">
        <v>27</v>
      </c>
      <c r="G5" s="78">
        <v>25</v>
      </c>
      <c r="H5" s="69">
        <v>26</v>
      </c>
      <c r="I5" s="78">
        <v>27</v>
      </c>
      <c r="J5" s="78">
        <v>26</v>
      </c>
      <c r="K5" s="445">
        <v>24</v>
      </c>
      <c r="L5" s="445">
        <v>27</v>
      </c>
      <c r="M5" s="445">
        <v>20</v>
      </c>
      <c r="N5" s="445">
        <v>24</v>
      </c>
      <c r="O5" s="445">
        <v>20</v>
      </c>
      <c r="P5" s="445">
        <v>21</v>
      </c>
      <c r="Q5" s="71">
        <v>24</v>
      </c>
      <c r="R5" s="69">
        <v>25</v>
      </c>
      <c r="S5" s="340">
        <v>24</v>
      </c>
      <c r="T5" s="340">
        <v>25</v>
      </c>
      <c r="U5" s="71">
        <v>22</v>
      </c>
      <c r="V5" s="69">
        <v>23</v>
      </c>
      <c r="W5" s="71">
        <v>24</v>
      </c>
      <c r="X5" s="443">
        <v>22</v>
      </c>
      <c r="Y5" s="443">
        <v>22</v>
      </c>
      <c r="Z5" s="412">
        <v>23</v>
      </c>
      <c r="AA5" s="443">
        <v>25</v>
      </c>
      <c r="AB5" s="443">
        <v>23</v>
      </c>
      <c r="AC5" s="443">
        <v>22</v>
      </c>
      <c r="AD5" s="413">
        <f>SUM(E5:AC5)-G5-Q5-U5-Y5</f>
        <v>504</v>
      </c>
      <c r="AE5" s="78">
        <v>24</v>
      </c>
      <c r="AF5" s="78">
        <v>24</v>
      </c>
      <c r="AG5" s="78">
        <v>25</v>
      </c>
      <c r="AH5" s="78">
        <v>25</v>
      </c>
      <c r="AI5" s="78">
        <v>25</v>
      </c>
      <c r="AJ5" s="76">
        <v>26</v>
      </c>
      <c r="AK5" s="76">
        <v>29</v>
      </c>
      <c r="AL5" s="412">
        <v>30</v>
      </c>
      <c r="AM5" s="76">
        <v>16</v>
      </c>
      <c r="AN5" s="76">
        <v>21</v>
      </c>
      <c r="AO5" s="71">
        <v>27</v>
      </c>
      <c r="AP5" s="71">
        <v>22</v>
      </c>
      <c r="AQ5" s="412">
        <v>23</v>
      </c>
      <c r="AR5" s="71">
        <v>26</v>
      </c>
      <c r="AS5" s="412">
        <v>27</v>
      </c>
      <c r="AT5" s="71">
        <v>25</v>
      </c>
      <c r="AU5" s="412">
        <v>26</v>
      </c>
      <c r="AV5" s="443">
        <v>23</v>
      </c>
      <c r="AW5" s="443">
        <v>29</v>
      </c>
      <c r="AX5" s="443">
        <v>28</v>
      </c>
      <c r="AY5" s="443">
        <v>22</v>
      </c>
      <c r="AZ5" s="78">
        <v>28</v>
      </c>
      <c r="BA5" s="69">
        <v>30</v>
      </c>
      <c r="BB5" s="78">
        <v>27</v>
      </c>
      <c r="BC5" s="69">
        <v>30</v>
      </c>
      <c r="BD5" s="78">
        <v>27</v>
      </c>
      <c r="BE5" s="78">
        <v>29</v>
      </c>
      <c r="BF5" s="69">
        <v>30</v>
      </c>
      <c r="BG5" s="415">
        <f>SUM(AE5:BF5)-AK5-AP5-AR5-AT5-AZ5-BB5-BE5</f>
        <v>538</v>
      </c>
      <c r="BH5" s="445">
        <v>20</v>
      </c>
      <c r="BI5" s="445">
        <v>20</v>
      </c>
      <c r="BJ5" s="445">
        <v>18</v>
      </c>
      <c r="BK5" s="340">
        <v>20</v>
      </c>
      <c r="BL5" s="340">
        <v>21</v>
      </c>
      <c r="BM5" s="412">
        <v>22</v>
      </c>
      <c r="BN5" s="340">
        <v>21</v>
      </c>
      <c r="BO5" s="415">
        <f>SUM(BH5:BN5)-BN5</f>
        <v>121</v>
      </c>
      <c r="BP5" s="81">
        <f aca="true" t="shared" si="0" ref="BP5:BP20">BO5+BG5+AD5</f>
        <v>1163</v>
      </c>
      <c r="BQ5" s="53">
        <f>SUM(BH5:BO5)</f>
        <v>263</v>
      </c>
      <c r="BR5" s="323"/>
      <c r="BS5" s="450"/>
      <c r="BT5" s="606"/>
      <c r="BU5" s="53"/>
    </row>
    <row r="6" spans="1:73" ht="37.5" customHeight="1">
      <c r="A6" s="310">
        <v>1</v>
      </c>
      <c r="B6" s="301" t="s">
        <v>153</v>
      </c>
      <c r="C6" s="333" t="s">
        <v>123</v>
      </c>
      <c r="D6" s="49">
        <v>2</v>
      </c>
      <c r="E6" s="47"/>
      <c r="F6" s="47"/>
      <c r="G6" s="47"/>
      <c r="H6" s="95"/>
      <c r="I6" s="47"/>
      <c r="J6" s="47"/>
      <c r="K6" s="47"/>
      <c r="L6" s="49"/>
      <c r="M6" s="47"/>
      <c r="N6" s="47"/>
      <c r="O6" s="47"/>
      <c r="P6" s="47"/>
      <c r="Q6" s="47"/>
      <c r="R6" s="95"/>
      <c r="S6" s="49"/>
      <c r="T6" s="47"/>
      <c r="U6" s="47"/>
      <c r="V6" s="95"/>
      <c r="W6" s="47">
        <v>80</v>
      </c>
      <c r="X6" s="47"/>
      <c r="Y6" s="49"/>
      <c r="Z6" s="95"/>
      <c r="AA6" s="47"/>
      <c r="AB6" s="47"/>
      <c r="AC6" s="47"/>
      <c r="AD6" s="413">
        <f aca="true" t="shared" si="1" ref="AD6:AD37">SUM(E6:AC6)</f>
        <v>80</v>
      </c>
      <c r="AE6" s="49"/>
      <c r="AF6" s="49"/>
      <c r="AG6" s="49"/>
      <c r="AH6" s="49"/>
      <c r="AI6" s="49"/>
      <c r="AJ6" s="47"/>
      <c r="AK6" s="49"/>
      <c r="AL6" s="95"/>
      <c r="AM6" s="68"/>
      <c r="AN6" s="49"/>
      <c r="AO6" s="49"/>
      <c r="AP6" s="49"/>
      <c r="AQ6" s="411"/>
      <c r="AR6" s="49"/>
      <c r="AS6" s="95"/>
      <c r="AT6" s="49"/>
      <c r="AU6" s="95"/>
      <c r="AV6" s="49"/>
      <c r="AW6" s="49"/>
      <c r="AX6" s="49"/>
      <c r="AY6" s="49"/>
      <c r="AZ6" s="49"/>
      <c r="BA6" s="95"/>
      <c r="BB6" s="49"/>
      <c r="BC6" s="95"/>
      <c r="BD6" s="49"/>
      <c r="BE6" s="49"/>
      <c r="BF6" s="95"/>
      <c r="BG6" s="415">
        <f aca="true" t="shared" si="2" ref="BG6:BG45">SUM(AE6:BF6)</f>
        <v>0</v>
      </c>
      <c r="BH6" s="47"/>
      <c r="BI6" s="49"/>
      <c r="BJ6" s="49"/>
      <c r="BK6" s="49"/>
      <c r="BL6" s="47"/>
      <c r="BM6" s="95"/>
      <c r="BN6" s="47"/>
      <c r="BO6" s="415">
        <f aca="true" t="shared" si="3" ref="BO6:BO20">SUM(BH6:BN6)</f>
        <v>0</v>
      </c>
      <c r="BP6" s="83">
        <f t="shared" si="0"/>
        <v>80</v>
      </c>
      <c r="BQ6" s="147">
        <f aca="true" t="shared" si="4" ref="BQ6:BQ57">(AD6+BG6+BO6)/4</f>
        <v>20</v>
      </c>
      <c r="BR6" s="346" t="s">
        <v>153</v>
      </c>
      <c r="BS6" s="306" t="s">
        <v>123</v>
      </c>
      <c r="BT6" s="421">
        <f>BQ6</f>
        <v>20</v>
      </c>
      <c r="BU6" s="53"/>
    </row>
    <row r="7" spans="1:73" ht="23.25">
      <c r="A7" s="548">
        <f>A6+1</f>
        <v>2</v>
      </c>
      <c r="B7" s="551" t="s">
        <v>168</v>
      </c>
      <c r="C7" s="321" t="s">
        <v>114</v>
      </c>
      <c r="D7" s="47" t="s">
        <v>105</v>
      </c>
      <c r="E7" s="47"/>
      <c r="F7" s="47"/>
      <c r="G7" s="47"/>
      <c r="H7" s="95"/>
      <c r="I7" s="47"/>
      <c r="J7" s="47"/>
      <c r="K7" s="47"/>
      <c r="L7" s="49"/>
      <c r="M7" s="47"/>
      <c r="N7" s="47"/>
      <c r="O7" s="47"/>
      <c r="P7" s="47"/>
      <c r="Q7" s="47"/>
      <c r="R7" s="95"/>
      <c r="S7" s="49"/>
      <c r="T7" s="47"/>
      <c r="U7" s="47"/>
      <c r="V7" s="95"/>
      <c r="W7" s="47"/>
      <c r="X7" s="47"/>
      <c r="Y7" s="49"/>
      <c r="Z7" s="95"/>
      <c r="AA7" s="47"/>
      <c r="AB7" s="47"/>
      <c r="AC7" s="47"/>
      <c r="AD7" s="413">
        <f t="shared" si="1"/>
        <v>0</v>
      </c>
      <c r="AE7" s="49"/>
      <c r="AF7" s="49"/>
      <c r="AG7" s="49"/>
      <c r="AH7" s="49"/>
      <c r="AI7" s="49"/>
      <c r="AJ7" s="47"/>
      <c r="AK7" s="49"/>
      <c r="AL7" s="95"/>
      <c r="AM7" s="68"/>
      <c r="AN7" s="49"/>
      <c r="AO7" s="49"/>
      <c r="AP7" s="49"/>
      <c r="AQ7" s="411"/>
      <c r="AR7" s="49"/>
      <c r="AS7" s="95"/>
      <c r="AT7" s="49"/>
      <c r="AU7" s="95"/>
      <c r="AV7" s="49"/>
      <c r="AW7" s="49"/>
      <c r="AX7" s="49"/>
      <c r="AY7" s="49"/>
      <c r="AZ7" s="49"/>
      <c r="BA7" s="95"/>
      <c r="BB7" s="49"/>
      <c r="BC7" s="95"/>
      <c r="BD7" s="49"/>
      <c r="BE7" s="49"/>
      <c r="BF7" s="95"/>
      <c r="BG7" s="415">
        <f t="shared" si="2"/>
        <v>0</v>
      </c>
      <c r="BH7" s="47"/>
      <c r="BI7" s="49"/>
      <c r="BJ7" s="49"/>
      <c r="BK7" s="49"/>
      <c r="BL7" s="47"/>
      <c r="BM7" s="95"/>
      <c r="BN7" s="47"/>
      <c r="BO7" s="415">
        <f t="shared" si="3"/>
        <v>0</v>
      </c>
      <c r="BP7" s="83">
        <f t="shared" si="0"/>
        <v>0</v>
      </c>
      <c r="BQ7" s="147">
        <f t="shared" si="4"/>
        <v>0</v>
      </c>
      <c r="BR7" s="560" t="s">
        <v>168</v>
      </c>
      <c r="BS7" s="306" t="s">
        <v>123</v>
      </c>
      <c r="BT7" s="54"/>
      <c r="BU7" s="53"/>
    </row>
    <row r="8" spans="1:73" ht="24.75">
      <c r="A8" s="549"/>
      <c r="B8" s="557"/>
      <c r="C8" s="333" t="s">
        <v>123</v>
      </c>
      <c r="D8" s="47" t="s">
        <v>105</v>
      </c>
      <c r="E8" s="47"/>
      <c r="F8" s="47"/>
      <c r="G8" s="47"/>
      <c r="H8" s="95"/>
      <c r="I8" s="47"/>
      <c r="J8" s="47"/>
      <c r="K8" s="47"/>
      <c r="L8" s="49"/>
      <c r="M8" s="47"/>
      <c r="N8" s="47"/>
      <c r="O8" s="47"/>
      <c r="P8" s="47"/>
      <c r="Q8" s="47"/>
      <c r="R8" s="95"/>
      <c r="S8" s="49"/>
      <c r="T8" s="47"/>
      <c r="U8" s="47"/>
      <c r="V8" s="95"/>
      <c r="W8" s="47"/>
      <c r="X8" s="47"/>
      <c r="Y8" s="49"/>
      <c r="Z8" s="95"/>
      <c r="AA8" s="47">
        <v>68</v>
      </c>
      <c r="AB8" s="47"/>
      <c r="AC8" s="47"/>
      <c r="AD8" s="413">
        <f t="shared" si="1"/>
        <v>68</v>
      </c>
      <c r="AE8" s="49"/>
      <c r="AF8" s="49"/>
      <c r="AG8" s="49"/>
      <c r="AH8" s="49"/>
      <c r="AI8" s="49"/>
      <c r="AJ8" s="47"/>
      <c r="AK8" s="49"/>
      <c r="AL8" s="95"/>
      <c r="AM8" s="68"/>
      <c r="AN8" s="49"/>
      <c r="AO8" s="49"/>
      <c r="AP8" s="49"/>
      <c r="AQ8" s="411"/>
      <c r="AR8" s="49"/>
      <c r="AS8" s="95"/>
      <c r="AT8" s="49"/>
      <c r="AU8" s="95"/>
      <c r="AV8" s="49"/>
      <c r="AW8" s="49"/>
      <c r="AX8" s="49"/>
      <c r="AY8" s="49"/>
      <c r="AZ8" s="49"/>
      <c r="BA8" s="95"/>
      <c r="BB8" s="49"/>
      <c r="BC8" s="95"/>
      <c r="BD8" s="49"/>
      <c r="BE8" s="49"/>
      <c r="BF8" s="95"/>
      <c r="BG8" s="415">
        <f t="shared" si="2"/>
        <v>0</v>
      </c>
      <c r="BH8" s="47"/>
      <c r="BI8" s="49"/>
      <c r="BJ8" s="49"/>
      <c r="BK8" s="49"/>
      <c r="BL8" s="47"/>
      <c r="BM8" s="95"/>
      <c r="BN8" s="47"/>
      <c r="BO8" s="415">
        <f t="shared" si="3"/>
        <v>0</v>
      </c>
      <c r="BP8" s="83">
        <f t="shared" si="0"/>
        <v>68</v>
      </c>
      <c r="BQ8" s="147">
        <f t="shared" si="4"/>
        <v>17</v>
      </c>
      <c r="BR8" s="565"/>
      <c r="BS8" s="306" t="s">
        <v>114</v>
      </c>
      <c r="BT8" s="421">
        <f>BQ7+BQ8</f>
        <v>17</v>
      </c>
      <c r="BU8" s="53"/>
    </row>
    <row r="9" spans="1:73" ht="15" customHeight="1">
      <c r="A9" s="553">
        <f>A7+1</f>
        <v>3</v>
      </c>
      <c r="B9" s="556" t="s">
        <v>111</v>
      </c>
      <c r="C9" s="334" t="s">
        <v>112</v>
      </c>
      <c r="D9" s="47" t="s">
        <v>105</v>
      </c>
      <c r="E9" s="61"/>
      <c r="F9" s="68"/>
      <c r="G9" s="68"/>
      <c r="H9" s="69"/>
      <c r="I9" s="68"/>
      <c r="J9" s="68"/>
      <c r="K9" s="68"/>
      <c r="L9" s="68"/>
      <c r="M9" s="68"/>
      <c r="N9" s="68"/>
      <c r="O9" s="68"/>
      <c r="P9" s="68"/>
      <c r="Q9" s="68"/>
      <c r="R9" s="69"/>
      <c r="S9" s="68"/>
      <c r="T9" s="68"/>
      <c r="U9" s="68"/>
      <c r="V9" s="69"/>
      <c r="W9" s="68"/>
      <c r="X9" s="68"/>
      <c r="Y9" s="68"/>
      <c r="Z9" s="69"/>
      <c r="AA9" s="68"/>
      <c r="AB9" s="68"/>
      <c r="AC9" s="68"/>
      <c r="AD9" s="413">
        <f t="shared" si="1"/>
        <v>0</v>
      </c>
      <c r="AE9" s="68"/>
      <c r="AF9" s="68"/>
      <c r="AG9" s="68"/>
      <c r="AH9" s="68"/>
      <c r="AI9" s="68"/>
      <c r="AJ9" s="68"/>
      <c r="AK9" s="68"/>
      <c r="AL9" s="69"/>
      <c r="AM9" s="68"/>
      <c r="AN9" s="68"/>
      <c r="AO9" s="68"/>
      <c r="AP9" s="68"/>
      <c r="AQ9" s="412"/>
      <c r="AR9" s="68"/>
      <c r="AS9" s="69"/>
      <c r="AT9" s="68"/>
      <c r="AU9" s="69"/>
      <c r="AV9" s="68"/>
      <c r="AW9" s="68"/>
      <c r="AX9" s="68"/>
      <c r="AY9" s="68"/>
      <c r="AZ9" s="68"/>
      <c r="BA9" s="69"/>
      <c r="BB9" s="68"/>
      <c r="BC9" s="69"/>
      <c r="BD9" s="68"/>
      <c r="BE9" s="68"/>
      <c r="BF9" s="69"/>
      <c r="BG9" s="415">
        <f t="shared" si="2"/>
        <v>0</v>
      </c>
      <c r="BH9" s="68"/>
      <c r="BI9" s="68"/>
      <c r="BJ9" s="68"/>
      <c r="BK9" s="68"/>
      <c r="BL9" s="68"/>
      <c r="BM9" s="69"/>
      <c r="BN9" s="68">
        <v>4</v>
      </c>
      <c r="BO9" s="415">
        <f t="shared" si="3"/>
        <v>4</v>
      </c>
      <c r="BP9" s="83">
        <f t="shared" si="0"/>
        <v>4</v>
      </c>
      <c r="BQ9" s="147">
        <f t="shared" si="4"/>
        <v>1</v>
      </c>
      <c r="BR9" s="564" t="s">
        <v>111</v>
      </c>
      <c r="BS9" s="349" t="s">
        <v>112</v>
      </c>
      <c r="BT9" s="54"/>
      <c r="BU9" s="53"/>
    </row>
    <row r="10" spans="1:73" ht="15">
      <c r="A10" s="554"/>
      <c r="B10" s="559"/>
      <c r="C10" s="334" t="s">
        <v>113</v>
      </c>
      <c r="D10" s="47" t="s">
        <v>105</v>
      </c>
      <c r="E10" s="61"/>
      <c r="F10" s="68"/>
      <c r="G10" s="68"/>
      <c r="H10" s="69"/>
      <c r="I10" s="68"/>
      <c r="J10" s="68"/>
      <c r="K10" s="68"/>
      <c r="L10" s="68"/>
      <c r="M10" s="68"/>
      <c r="N10" s="68"/>
      <c r="O10" s="68"/>
      <c r="P10" s="68"/>
      <c r="Q10" s="68"/>
      <c r="R10" s="69"/>
      <c r="S10" s="68"/>
      <c r="T10" s="68"/>
      <c r="U10" s="68"/>
      <c r="V10" s="69"/>
      <c r="W10" s="68"/>
      <c r="X10" s="68"/>
      <c r="Y10" s="68"/>
      <c r="Z10" s="69"/>
      <c r="AA10" s="68"/>
      <c r="AB10" s="68"/>
      <c r="AC10" s="68"/>
      <c r="AD10" s="413">
        <f t="shared" si="1"/>
        <v>0</v>
      </c>
      <c r="AE10" s="68"/>
      <c r="AF10" s="68"/>
      <c r="AG10" s="68"/>
      <c r="AH10" s="68"/>
      <c r="AI10" s="68"/>
      <c r="AJ10" s="68"/>
      <c r="AK10" s="68"/>
      <c r="AL10" s="69"/>
      <c r="AM10" s="68"/>
      <c r="AN10" s="68"/>
      <c r="AO10" s="68"/>
      <c r="AP10" s="68"/>
      <c r="AQ10" s="412"/>
      <c r="AR10" s="68"/>
      <c r="AS10" s="69"/>
      <c r="AT10" s="68"/>
      <c r="AU10" s="69"/>
      <c r="AV10" s="68"/>
      <c r="AW10" s="68"/>
      <c r="AX10" s="68"/>
      <c r="AY10" s="68"/>
      <c r="AZ10" s="68"/>
      <c r="BA10" s="69"/>
      <c r="BB10" s="68"/>
      <c r="BC10" s="69"/>
      <c r="BD10" s="68"/>
      <c r="BE10" s="68"/>
      <c r="BF10" s="69"/>
      <c r="BG10" s="415">
        <f t="shared" si="2"/>
        <v>0</v>
      </c>
      <c r="BH10" s="68"/>
      <c r="BI10" s="68"/>
      <c r="BJ10" s="68"/>
      <c r="BK10" s="68"/>
      <c r="BL10" s="68"/>
      <c r="BM10" s="69"/>
      <c r="BN10" s="68">
        <v>20</v>
      </c>
      <c r="BO10" s="415">
        <f t="shared" si="3"/>
        <v>20</v>
      </c>
      <c r="BP10" s="83">
        <f t="shared" si="0"/>
        <v>20</v>
      </c>
      <c r="BQ10" s="147">
        <f t="shared" si="4"/>
        <v>5</v>
      </c>
      <c r="BR10" s="577"/>
      <c r="BS10" s="349" t="s">
        <v>113</v>
      </c>
      <c r="BT10" s="54"/>
      <c r="BU10" s="53"/>
    </row>
    <row r="11" spans="1:73" ht="15">
      <c r="A11" s="555"/>
      <c r="B11" s="557"/>
      <c r="C11" s="334" t="s">
        <v>114</v>
      </c>
      <c r="D11" s="47" t="s">
        <v>105</v>
      </c>
      <c r="E11" s="61"/>
      <c r="F11" s="68"/>
      <c r="G11" s="68"/>
      <c r="H11" s="69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  <c r="T11" s="68"/>
      <c r="U11" s="68"/>
      <c r="V11" s="69"/>
      <c r="W11" s="68"/>
      <c r="X11" s="68"/>
      <c r="Y11" s="68"/>
      <c r="Z11" s="69"/>
      <c r="AA11" s="68"/>
      <c r="AB11" s="68"/>
      <c r="AC11" s="68"/>
      <c r="AD11" s="413">
        <f t="shared" si="1"/>
        <v>0</v>
      </c>
      <c r="AE11" s="68"/>
      <c r="AF11" s="68"/>
      <c r="AG11" s="68"/>
      <c r="AH11" s="68"/>
      <c r="AI11" s="68"/>
      <c r="AJ11" s="68"/>
      <c r="AK11" s="68"/>
      <c r="AL11" s="69"/>
      <c r="AM11" s="68"/>
      <c r="AN11" s="68"/>
      <c r="AO11" s="68"/>
      <c r="AP11" s="68"/>
      <c r="AQ11" s="412"/>
      <c r="AR11" s="68"/>
      <c r="AS11" s="69"/>
      <c r="AT11" s="68"/>
      <c r="AU11" s="69"/>
      <c r="AV11" s="68"/>
      <c r="AW11" s="68"/>
      <c r="AX11" s="68"/>
      <c r="AY11" s="68"/>
      <c r="AZ11" s="68"/>
      <c r="BA11" s="69"/>
      <c r="BB11" s="68"/>
      <c r="BC11" s="69"/>
      <c r="BD11" s="68"/>
      <c r="BE11" s="68"/>
      <c r="BF11" s="69"/>
      <c r="BG11" s="415">
        <f t="shared" si="2"/>
        <v>0</v>
      </c>
      <c r="BH11" s="68"/>
      <c r="BI11" s="68"/>
      <c r="BJ11" s="68"/>
      <c r="BK11" s="68"/>
      <c r="BL11" s="68"/>
      <c r="BM11" s="69"/>
      <c r="BN11" s="68"/>
      <c r="BO11" s="415">
        <f t="shared" si="3"/>
        <v>0</v>
      </c>
      <c r="BP11" s="83">
        <f t="shared" si="0"/>
        <v>0</v>
      </c>
      <c r="BQ11" s="147">
        <f t="shared" si="4"/>
        <v>0</v>
      </c>
      <c r="BR11" s="565"/>
      <c r="BS11" s="349" t="s">
        <v>114</v>
      </c>
      <c r="BT11" s="421">
        <f>BQ9+BQ10</f>
        <v>6</v>
      </c>
      <c r="BU11" s="53"/>
    </row>
    <row r="12" spans="1:73" ht="15">
      <c r="A12" s="548">
        <f>A9+1</f>
        <v>4</v>
      </c>
      <c r="B12" s="556" t="s">
        <v>189</v>
      </c>
      <c r="C12" s="333" t="s">
        <v>114</v>
      </c>
      <c r="D12" s="47">
        <v>1</v>
      </c>
      <c r="E12" s="47"/>
      <c r="F12" s="47"/>
      <c r="G12" s="47"/>
      <c r="H12" s="95"/>
      <c r="I12" s="47"/>
      <c r="J12" s="47"/>
      <c r="K12" s="47"/>
      <c r="L12" s="49"/>
      <c r="M12" s="47"/>
      <c r="N12" s="47"/>
      <c r="O12" s="47"/>
      <c r="P12" s="47"/>
      <c r="Q12" s="47"/>
      <c r="R12" s="95">
        <v>8</v>
      </c>
      <c r="S12" s="49"/>
      <c r="T12" s="47"/>
      <c r="U12" s="47"/>
      <c r="V12" s="95">
        <v>12</v>
      </c>
      <c r="W12" s="47"/>
      <c r="X12" s="47"/>
      <c r="Y12" s="49"/>
      <c r="Z12" s="95"/>
      <c r="AA12" s="47"/>
      <c r="AB12" s="47"/>
      <c r="AC12" s="47"/>
      <c r="AD12" s="413">
        <f t="shared" si="1"/>
        <v>20</v>
      </c>
      <c r="AE12" s="49"/>
      <c r="AF12" s="49"/>
      <c r="AG12" s="49"/>
      <c r="AH12" s="49"/>
      <c r="AI12" s="49"/>
      <c r="AJ12" s="47"/>
      <c r="AK12" s="49"/>
      <c r="AL12" s="95"/>
      <c r="AM12" s="49"/>
      <c r="AN12" s="49"/>
      <c r="AO12" s="49"/>
      <c r="AP12" s="49"/>
      <c r="AQ12" s="411"/>
      <c r="AR12" s="49"/>
      <c r="AS12" s="95"/>
      <c r="AT12" s="49"/>
      <c r="AU12" s="95"/>
      <c r="AV12" s="49"/>
      <c r="AW12" s="49"/>
      <c r="AX12" s="49"/>
      <c r="AY12" s="49"/>
      <c r="AZ12" s="49"/>
      <c r="BA12" s="95"/>
      <c r="BB12" s="49"/>
      <c r="BC12" s="95"/>
      <c r="BD12" s="49"/>
      <c r="BE12" s="49"/>
      <c r="BF12" s="95"/>
      <c r="BG12" s="415">
        <f t="shared" si="2"/>
        <v>0</v>
      </c>
      <c r="BH12" s="47"/>
      <c r="BI12" s="49"/>
      <c r="BJ12" s="49"/>
      <c r="BK12" s="49"/>
      <c r="BL12" s="47"/>
      <c r="BM12" s="95"/>
      <c r="BN12" s="47"/>
      <c r="BO12" s="415">
        <f t="shared" si="3"/>
        <v>0</v>
      </c>
      <c r="BP12" s="83">
        <f t="shared" si="0"/>
        <v>20</v>
      </c>
      <c r="BQ12" s="147">
        <f t="shared" si="4"/>
        <v>5</v>
      </c>
      <c r="BR12" s="564" t="s">
        <v>189</v>
      </c>
      <c r="BS12" s="306" t="s">
        <v>114</v>
      </c>
      <c r="BT12" s="54"/>
      <c r="BU12" s="53"/>
    </row>
    <row r="13" spans="1:73" ht="24.75">
      <c r="A13" s="549"/>
      <c r="B13" s="557"/>
      <c r="C13" s="333" t="s">
        <v>123</v>
      </c>
      <c r="D13" s="47">
        <v>1</v>
      </c>
      <c r="E13" s="47"/>
      <c r="F13" s="47"/>
      <c r="G13" s="47"/>
      <c r="H13" s="95"/>
      <c r="I13" s="47"/>
      <c r="J13" s="47"/>
      <c r="K13" s="47"/>
      <c r="L13" s="49"/>
      <c r="M13" s="47"/>
      <c r="N13" s="47"/>
      <c r="O13" s="47"/>
      <c r="P13" s="47"/>
      <c r="Q13" s="47"/>
      <c r="R13" s="95"/>
      <c r="S13" s="49">
        <v>72</v>
      </c>
      <c r="T13" s="47"/>
      <c r="U13" s="47"/>
      <c r="V13" s="95"/>
      <c r="W13" s="47"/>
      <c r="X13" s="47"/>
      <c r="Y13" s="49"/>
      <c r="Z13" s="95"/>
      <c r="AA13" s="47"/>
      <c r="AB13" s="47"/>
      <c r="AC13" s="47"/>
      <c r="AD13" s="413">
        <f t="shared" si="1"/>
        <v>72</v>
      </c>
      <c r="AE13" s="49"/>
      <c r="AF13" s="49"/>
      <c r="AG13" s="49"/>
      <c r="AH13" s="49"/>
      <c r="AI13" s="49"/>
      <c r="AJ13" s="47"/>
      <c r="AK13" s="49"/>
      <c r="AL13" s="95"/>
      <c r="AM13" s="49"/>
      <c r="AN13" s="49"/>
      <c r="AO13" s="49"/>
      <c r="AP13" s="49"/>
      <c r="AQ13" s="411"/>
      <c r="AR13" s="49"/>
      <c r="AS13" s="95"/>
      <c r="AT13" s="49"/>
      <c r="AU13" s="95"/>
      <c r="AV13" s="49"/>
      <c r="AW13" s="49"/>
      <c r="AX13" s="49"/>
      <c r="AY13" s="49"/>
      <c r="AZ13" s="49"/>
      <c r="BA13" s="95"/>
      <c r="BB13" s="49"/>
      <c r="BC13" s="95"/>
      <c r="BD13" s="49"/>
      <c r="BE13" s="49"/>
      <c r="BF13" s="95"/>
      <c r="BG13" s="415">
        <f t="shared" si="2"/>
        <v>0</v>
      </c>
      <c r="BH13" s="47"/>
      <c r="BI13" s="49"/>
      <c r="BJ13" s="49"/>
      <c r="BK13" s="49"/>
      <c r="BL13" s="47"/>
      <c r="BM13" s="95"/>
      <c r="BN13" s="47"/>
      <c r="BO13" s="415">
        <f t="shared" si="3"/>
        <v>0</v>
      </c>
      <c r="BP13" s="83">
        <f t="shared" si="0"/>
        <v>72</v>
      </c>
      <c r="BQ13" s="147">
        <f t="shared" si="4"/>
        <v>18</v>
      </c>
      <c r="BR13" s="565"/>
      <c r="BS13" s="306" t="s">
        <v>123</v>
      </c>
      <c r="BT13" s="421">
        <f>BQ12+BQ13</f>
        <v>23</v>
      </c>
      <c r="BU13" s="53"/>
    </row>
    <row r="14" spans="1:73" ht="18" customHeight="1">
      <c r="A14" s="548">
        <f>A12+1</f>
        <v>5</v>
      </c>
      <c r="B14" s="592" t="s">
        <v>230</v>
      </c>
      <c r="C14" s="333" t="s">
        <v>468</v>
      </c>
      <c r="D14" s="47"/>
      <c r="E14" s="47"/>
      <c r="F14" s="47"/>
      <c r="G14" s="47"/>
      <c r="H14" s="95"/>
      <c r="I14" s="47"/>
      <c r="J14" s="47"/>
      <c r="K14" s="47"/>
      <c r="L14" s="49"/>
      <c r="M14" s="47"/>
      <c r="N14" s="47"/>
      <c r="O14" s="47"/>
      <c r="P14" s="47"/>
      <c r="Q14" s="47"/>
      <c r="R14" s="95"/>
      <c r="S14" s="49"/>
      <c r="T14" s="47"/>
      <c r="U14" s="47"/>
      <c r="V14" s="95"/>
      <c r="W14" s="47"/>
      <c r="X14" s="47"/>
      <c r="Y14" s="49"/>
      <c r="Z14" s="95"/>
      <c r="AA14" s="47"/>
      <c r="AB14" s="47"/>
      <c r="AC14" s="47"/>
      <c r="AD14" s="413">
        <f t="shared" si="1"/>
        <v>0</v>
      </c>
      <c r="AE14" s="49"/>
      <c r="AF14" s="49"/>
      <c r="AG14" s="49"/>
      <c r="AH14" s="49"/>
      <c r="AI14" s="49"/>
      <c r="AJ14" s="47"/>
      <c r="AK14" s="49"/>
      <c r="AL14" s="95"/>
      <c r="AM14" s="49"/>
      <c r="AN14" s="49"/>
      <c r="AO14" s="49"/>
      <c r="AP14" s="110"/>
      <c r="AQ14" s="420"/>
      <c r="AR14" s="49"/>
      <c r="AS14" s="95"/>
      <c r="AT14" s="49"/>
      <c r="AU14" s="95"/>
      <c r="AV14" s="49">
        <v>4</v>
      </c>
      <c r="AW14" s="49">
        <v>4</v>
      </c>
      <c r="AX14" s="49">
        <v>4</v>
      </c>
      <c r="AY14" s="49">
        <v>4</v>
      </c>
      <c r="AZ14" s="49">
        <v>8</v>
      </c>
      <c r="BA14" s="95"/>
      <c r="BB14" s="49">
        <v>8</v>
      </c>
      <c r="BC14" s="95"/>
      <c r="BD14" s="49">
        <v>8</v>
      </c>
      <c r="BE14" s="49">
        <v>8</v>
      </c>
      <c r="BF14" s="95"/>
      <c r="BG14" s="415">
        <f t="shared" si="2"/>
        <v>48</v>
      </c>
      <c r="BH14" s="47"/>
      <c r="BI14" s="49"/>
      <c r="BJ14" s="49"/>
      <c r="BK14" s="49"/>
      <c r="BL14" s="47"/>
      <c r="BM14" s="95"/>
      <c r="BN14" s="47"/>
      <c r="BO14" s="415">
        <f t="shared" si="3"/>
        <v>0</v>
      </c>
      <c r="BP14" s="83">
        <f t="shared" si="0"/>
        <v>48</v>
      </c>
      <c r="BQ14" s="147">
        <f t="shared" si="4"/>
        <v>12</v>
      </c>
      <c r="BR14" s="560" t="s">
        <v>230</v>
      </c>
      <c r="BS14" s="306" t="s">
        <v>490</v>
      </c>
      <c r="BT14" s="54"/>
      <c r="BU14" s="53"/>
    </row>
    <row r="15" spans="1:73" ht="15.75" customHeight="1">
      <c r="A15" s="549"/>
      <c r="B15" s="593"/>
      <c r="C15" s="438" t="s">
        <v>112</v>
      </c>
      <c r="D15" s="47"/>
      <c r="E15" s="47"/>
      <c r="F15" s="47"/>
      <c r="G15" s="47"/>
      <c r="H15" s="95"/>
      <c r="I15" s="47"/>
      <c r="J15" s="47"/>
      <c r="K15" s="47"/>
      <c r="L15" s="49"/>
      <c r="M15" s="47"/>
      <c r="N15" s="47"/>
      <c r="O15" s="47"/>
      <c r="P15" s="47"/>
      <c r="Q15" s="47"/>
      <c r="R15" s="95"/>
      <c r="S15" s="49"/>
      <c r="T15" s="47"/>
      <c r="U15" s="47"/>
      <c r="V15" s="95"/>
      <c r="W15" s="47"/>
      <c r="X15" s="47"/>
      <c r="Y15" s="49"/>
      <c r="Z15" s="95"/>
      <c r="AA15" s="47"/>
      <c r="AB15" s="47"/>
      <c r="AC15" s="47"/>
      <c r="AD15" s="413">
        <f t="shared" si="1"/>
        <v>0</v>
      </c>
      <c r="AE15" s="49"/>
      <c r="AF15" s="49"/>
      <c r="AG15" s="49"/>
      <c r="AH15" s="49"/>
      <c r="AI15" s="49"/>
      <c r="AJ15" s="47"/>
      <c r="AK15" s="49"/>
      <c r="AL15" s="95"/>
      <c r="AM15" s="49"/>
      <c r="AN15" s="49"/>
      <c r="AO15" s="49"/>
      <c r="AP15" s="49"/>
      <c r="AQ15" s="411"/>
      <c r="AR15" s="49"/>
      <c r="AS15" s="95"/>
      <c r="AT15" s="49"/>
      <c r="AU15" s="95"/>
      <c r="AV15" s="49"/>
      <c r="AW15" s="49"/>
      <c r="AX15" s="49"/>
      <c r="AY15" s="49"/>
      <c r="AZ15" s="417">
        <v>2</v>
      </c>
      <c r="BA15" s="95"/>
      <c r="BB15" s="417">
        <v>2</v>
      </c>
      <c r="BC15" s="95"/>
      <c r="BD15" s="417">
        <v>2</v>
      </c>
      <c r="BE15" s="417">
        <v>2</v>
      </c>
      <c r="BF15" s="95"/>
      <c r="BG15" s="415">
        <f t="shared" si="2"/>
        <v>8</v>
      </c>
      <c r="BH15" s="47">
        <v>4</v>
      </c>
      <c r="BI15" s="49"/>
      <c r="BJ15" s="49">
        <v>4</v>
      </c>
      <c r="BK15" s="49"/>
      <c r="BL15" s="47"/>
      <c r="BM15" s="95"/>
      <c r="BN15" s="47"/>
      <c r="BO15" s="415">
        <f t="shared" si="3"/>
        <v>8</v>
      </c>
      <c r="BP15" s="83">
        <f t="shared" si="0"/>
        <v>16</v>
      </c>
      <c r="BQ15" s="147">
        <f t="shared" si="4"/>
        <v>4</v>
      </c>
      <c r="BR15" s="562"/>
      <c r="BS15" s="306" t="s">
        <v>112</v>
      </c>
      <c r="BT15" s="421">
        <f>BQ14+BQ15</f>
        <v>16</v>
      </c>
      <c r="BU15" s="53"/>
    </row>
    <row r="16" spans="1:150" ht="16.5" customHeight="1">
      <c r="A16" s="548">
        <f>A14+1</f>
        <v>6</v>
      </c>
      <c r="B16" s="551" t="s">
        <v>192</v>
      </c>
      <c r="C16" s="334" t="s">
        <v>114</v>
      </c>
      <c r="D16" s="47">
        <v>1</v>
      </c>
      <c r="E16" s="47"/>
      <c r="F16" s="47"/>
      <c r="G16" s="47"/>
      <c r="H16" s="95"/>
      <c r="I16" s="47"/>
      <c r="J16" s="47"/>
      <c r="K16" s="47"/>
      <c r="L16" s="49"/>
      <c r="M16" s="47"/>
      <c r="N16" s="47"/>
      <c r="O16" s="47"/>
      <c r="P16" s="47"/>
      <c r="Q16" s="47"/>
      <c r="R16" s="95"/>
      <c r="S16" s="49"/>
      <c r="T16" s="47"/>
      <c r="U16" s="47"/>
      <c r="V16" s="95"/>
      <c r="W16" s="47"/>
      <c r="X16" s="47"/>
      <c r="Y16" s="49"/>
      <c r="Z16" s="95"/>
      <c r="AA16" s="47"/>
      <c r="AB16" s="47"/>
      <c r="AC16" s="47"/>
      <c r="AD16" s="413">
        <f t="shared" si="1"/>
        <v>0</v>
      </c>
      <c r="AE16" s="49"/>
      <c r="AF16" s="49"/>
      <c r="AG16" s="49"/>
      <c r="AH16" s="49"/>
      <c r="AI16" s="49"/>
      <c r="AJ16" s="47"/>
      <c r="AK16" s="49"/>
      <c r="AL16" s="95">
        <v>24</v>
      </c>
      <c r="AM16" s="49"/>
      <c r="AN16" s="49"/>
      <c r="AO16" s="49"/>
      <c r="AP16" s="49"/>
      <c r="AQ16" s="411"/>
      <c r="AR16" s="49"/>
      <c r="AS16" s="95"/>
      <c r="AT16" s="49"/>
      <c r="AU16" s="95"/>
      <c r="AV16" s="49"/>
      <c r="AW16" s="49"/>
      <c r="AX16" s="49"/>
      <c r="AY16" s="49"/>
      <c r="AZ16" s="49"/>
      <c r="BA16" s="95"/>
      <c r="BB16" s="49"/>
      <c r="BC16" s="95"/>
      <c r="BD16" s="49"/>
      <c r="BE16" s="49"/>
      <c r="BF16" s="95"/>
      <c r="BG16" s="415">
        <f t="shared" si="2"/>
        <v>24</v>
      </c>
      <c r="BH16" s="47"/>
      <c r="BI16" s="49"/>
      <c r="BJ16" s="49"/>
      <c r="BK16" s="49"/>
      <c r="BL16" s="47"/>
      <c r="BM16" s="95"/>
      <c r="BN16" s="47"/>
      <c r="BO16" s="415">
        <f t="shared" si="3"/>
        <v>0</v>
      </c>
      <c r="BP16" s="83">
        <f t="shared" si="0"/>
        <v>24</v>
      </c>
      <c r="BQ16" s="147">
        <f t="shared" si="4"/>
        <v>6</v>
      </c>
      <c r="BR16" s="560" t="s">
        <v>192</v>
      </c>
      <c r="BS16" s="349" t="s">
        <v>114</v>
      </c>
      <c r="BT16" s="54"/>
      <c r="BU16" s="53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</row>
    <row r="17" spans="1:150" ht="24.75">
      <c r="A17" s="549"/>
      <c r="B17" s="552"/>
      <c r="C17" s="334" t="s">
        <v>123</v>
      </c>
      <c r="D17" s="47">
        <v>1</v>
      </c>
      <c r="E17" s="47"/>
      <c r="F17" s="47"/>
      <c r="G17" s="47"/>
      <c r="H17" s="95"/>
      <c r="I17" s="47"/>
      <c r="J17" s="47"/>
      <c r="K17" s="47"/>
      <c r="L17" s="49">
        <v>68</v>
      </c>
      <c r="M17" s="47"/>
      <c r="N17" s="47"/>
      <c r="O17" s="47"/>
      <c r="P17" s="47"/>
      <c r="Q17" s="47"/>
      <c r="R17" s="95"/>
      <c r="S17" s="49"/>
      <c r="T17" s="47"/>
      <c r="U17" s="47"/>
      <c r="V17" s="95"/>
      <c r="W17" s="47"/>
      <c r="X17" s="47"/>
      <c r="Y17" s="49"/>
      <c r="Z17" s="95"/>
      <c r="AA17" s="47"/>
      <c r="AB17" s="47"/>
      <c r="AC17" s="47"/>
      <c r="AD17" s="413">
        <f t="shared" si="1"/>
        <v>68</v>
      </c>
      <c r="AE17" s="49"/>
      <c r="AF17" s="49"/>
      <c r="AG17" s="49"/>
      <c r="AH17" s="49"/>
      <c r="AI17" s="49"/>
      <c r="AJ17" s="47"/>
      <c r="AK17" s="49"/>
      <c r="AL17" s="95"/>
      <c r="AM17" s="49"/>
      <c r="AN17" s="49"/>
      <c r="AO17" s="49"/>
      <c r="AP17" s="49"/>
      <c r="AQ17" s="411"/>
      <c r="AR17" s="49"/>
      <c r="AS17" s="95"/>
      <c r="AT17" s="49"/>
      <c r="AU17" s="95"/>
      <c r="AV17" s="49"/>
      <c r="AW17" s="49"/>
      <c r="AX17" s="49"/>
      <c r="AY17" s="49"/>
      <c r="AZ17" s="49"/>
      <c r="BA17" s="95"/>
      <c r="BB17" s="49"/>
      <c r="BC17" s="95"/>
      <c r="BD17" s="49"/>
      <c r="BE17" s="49"/>
      <c r="BF17" s="95"/>
      <c r="BG17" s="415">
        <f t="shared" si="2"/>
        <v>0</v>
      </c>
      <c r="BH17" s="47"/>
      <c r="BI17" s="49"/>
      <c r="BJ17" s="49"/>
      <c r="BK17" s="49"/>
      <c r="BL17" s="47"/>
      <c r="BM17" s="95"/>
      <c r="BN17" s="47"/>
      <c r="BO17" s="415">
        <f t="shared" si="3"/>
        <v>0</v>
      </c>
      <c r="BP17" s="83">
        <f t="shared" si="0"/>
        <v>68</v>
      </c>
      <c r="BQ17" s="147">
        <f t="shared" si="4"/>
        <v>17</v>
      </c>
      <c r="BR17" s="562"/>
      <c r="BS17" s="349" t="s">
        <v>123</v>
      </c>
      <c r="BT17" s="422">
        <f>BQ16+BQ17</f>
        <v>23</v>
      </c>
      <c r="BU17" s="118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46"/>
    </row>
    <row r="18" spans="1:73" ht="15">
      <c r="A18" s="548">
        <f>A16+1</f>
        <v>7</v>
      </c>
      <c r="B18" s="551" t="s">
        <v>184</v>
      </c>
      <c r="C18" s="333" t="s">
        <v>185</v>
      </c>
      <c r="D18" s="47" t="s">
        <v>105</v>
      </c>
      <c r="E18" s="47"/>
      <c r="F18" s="47"/>
      <c r="G18" s="47"/>
      <c r="H18" s="95"/>
      <c r="I18" s="47"/>
      <c r="J18" s="47"/>
      <c r="K18" s="47"/>
      <c r="L18" s="49"/>
      <c r="M18" s="47"/>
      <c r="N18" s="47"/>
      <c r="O18" s="47"/>
      <c r="P18" s="47"/>
      <c r="Q18" s="47"/>
      <c r="R18" s="95"/>
      <c r="S18" s="49"/>
      <c r="T18" s="47"/>
      <c r="U18" s="47"/>
      <c r="V18" s="95"/>
      <c r="W18" s="47"/>
      <c r="X18" s="47"/>
      <c r="Y18" s="49"/>
      <c r="Z18" s="95"/>
      <c r="AA18" s="47"/>
      <c r="AB18" s="47"/>
      <c r="AC18" s="47"/>
      <c r="AD18" s="413">
        <f t="shared" si="1"/>
        <v>0</v>
      </c>
      <c r="AE18" s="49"/>
      <c r="AF18" s="49"/>
      <c r="AG18" s="49"/>
      <c r="AH18" s="49"/>
      <c r="AI18" s="49"/>
      <c r="AJ18" s="47"/>
      <c r="AK18" s="49"/>
      <c r="AL18" s="95"/>
      <c r="AM18" s="49"/>
      <c r="AN18" s="49"/>
      <c r="AO18" s="49"/>
      <c r="AP18" s="49"/>
      <c r="AQ18" s="411"/>
      <c r="AR18" s="49"/>
      <c r="AS18" s="95"/>
      <c r="AT18" s="49"/>
      <c r="AU18" s="95"/>
      <c r="AV18" s="49"/>
      <c r="AW18" s="49"/>
      <c r="AX18" s="49"/>
      <c r="AY18" s="49"/>
      <c r="AZ18" s="49"/>
      <c r="BA18" s="95"/>
      <c r="BB18" s="49"/>
      <c r="BC18" s="95"/>
      <c r="BD18" s="49"/>
      <c r="BE18" s="49"/>
      <c r="BF18" s="95"/>
      <c r="BG18" s="415">
        <f t="shared" si="2"/>
        <v>0</v>
      </c>
      <c r="BH18" s="47"/>
      <c r="BI18" s="49">
        <v>2</v>
      </c>
      <c r="BJ18" s="49"/>
      <c r="BK18" s="49"/>
      <c r="BL18" s="47">
        <v>2</v>
      </c>
      <c r="BM18" s="95"/>
      <c r="BN18" s="47"/>
      <c r="BO18" s="415">
        <f t="shared" si="3"/>
        <v>4</v>
      </c>
      <c r="BP18" s="83">
        <f t="shared" si="0"/>
        <v>4</v>
      </c>
      <c r="BQ18" s="147">
        <f t="shared" si="4"/>
        <v>1</v>
      </c>
      <c r="BR18" s="560" t="s">
        <v>184</v>
      </c>
      <c r="BS18" s="306" t="s">
        <v>185</v>
      </c>
      <c r="BT18" s="54"/>
      <c r="BU18" s="53"/>
    </row>
    <row r="19" spans="1:73" ht="24.75">
      <c r="A19" s="550"/>
      <c r="B19" s="558"/>
      <c r="C19" s="333" t="s">
        <v>139</v>
      </c>
      <c r="D19" s="47" t="s">
        <v>105</v>
      </c>
      <c r="E19" s="47"/>
      <c r="F19" s="47"/>
      <c r="G19" s="47"/>
      <c r="H19" s="95"/>
      <c r="I19" s="47"/>
      <c r="J19" s="47"/>
      <c r="K19" s="47"/>
      <c r="L19" s="49"/>
      <c r="M19" s="47"/>
      <c r="N19" s="47"/>
      <c r="O19" s="47"/>
      <c r="P19" s="47"/>
      <c r="Q19" s="47"/>
      <c r="R19" s="95"/>
      <c r="S19" s="49"/>
      <c r="T19" s="47"/>
      <c r="U19" s="47"/>
      <c r="V19" s="95"/>
      <c r="W19" s="47"/>
      <c r="X19" s="47"/>
      <c r="Y19" s="49"/>
      <c r="Z19" s="95"/>
      <c r="AA19" s="47"/>
      <c r="AB19" s="47"/>
      <c r="AC19" s="47"/>
      <c r="AD19" s="413">
        <f t="shared" si="1"/>
        <v>0</v>
      </c>
      <c r="AE19" s="49"/>
      <c r="AF19" s="49"/>
      <c r="AG19" s="49"/>
      <c r="AH19" s="49"/>
      <c r="AI19" s="49"/>
      <c r="AJ19" s="47"/>
      <c r="AK19" s="49"/>
      <c r="AL19" s="95"/>
      <c r="AM19" s="49"/>
      <c r="AN19" s="49"/>
      <c r="AO19" s="49"/>
      <c r="AP19" s="49"/>
      <c r="AQ19" s="411"/>
      <c r="AR19" s="49">
        <v>4</v>
      </c>
      <c r="AS19" s="95"/>
      <c r="AT19" s="49"/>
      <c r="AU19" s="95"/>
      <c r="AV19" s="49"/>
      <c r="AW19" s="49"/>
      <c r="AX19" s="49"/>
      <c r="AY19" s="49"/>
      <c r="AZ19" s="49"/>
      <c r="BA19" s="95"/>
      <c r="BB19" s="49"/>
      <c r="BC19" s="95"/>
      <c r="BD19" s="49"/>
      <c r="BE19" s="49"/>
      <c r="BF19" s="95"/>
      <c r="BG19" s="415">
        <f t="shared" si="2"/>
        <v>4</v>
      </c>
      <c r="BH19" s="47">
        <v>8</v>
      </c>
      <c r="BI19" s="49">
        <v>12</v>
      </c>
      <c r="BJ19" s="49">
        <v>8</v>
      </c>
      <c r="BK19" s="49">
        <v>8</v>
      </c>
      <c r="BL19" s="47">
        <v>12</v>
      </c>
      <c r="BM19" s="95"/>
      <c r="BN19" s="47">
        <v>8</v>
      </c>
      <c r="BO19" s="415">
        <f t="shared" si="3"/>
        <v>56</v>
      </c>
      <c r="BP19" s="83">
        <f t="shared" si="0"/>
        <v>60</v>
      </c>
      <c r="BQ19" s="147">
        <f t="shared" si="4"/>
        <v>15</v>
      </c>
      <c r="BR19" s="561"/>
      <c r="BS19" s="306" t="s">
        <v>139</v>
      </c>
      <c r="BT19" s="54"/>
      <c r="BU19" s="53"/>
    </row>
    <row r="20" spans="1:73" ht="24.75">
      <c r="A20" s="549"/>
      <c r="B20" s="557"/>
      <c r="C20" s="333" t="s">
        <v>137</v>
      </c>
      <c r="D20" s="47" t="s">
        <v>105</v>
      </c>
      <c r="E20" s="47"/>
      <c r="F20" s="47"/>
      <c r="G20" s="47"/>
      <c r="H20" s="95"/>
      <c r="I20" s="47"/>
      <c r="J20" s="47"/>
      <c r="K20" s="47"/>
      <c r="L20" s="49"/>
      <c r="M20" s="47"/>
      <c r="N20" s="47"/>
      <c r="O20" s="47"/>
      <c r="P20" s="47"/>
      <c r="Q20" s="47"/>
      <c r="R20" s="95"/>
      <c r="S20" s="49"/>
      <c r="T20" s="47"/>
      <c r="U20" s="47"/>
      <c r="V20" s="95"/>
      <c r="W20" s="47"/>
      <c r="X20" s="47"/>
      <c r="Y20" s="49"/>
      <c r="Z20" s="95"/>
      <c r="AA20" s="47"/>
      <c r="AB20" s="47"/>
      <c r="AC20" s="47"/>
      <c r="AD20" s="413">
        <f t="shared" si="1"/>
        <v>0</v>
      </c>
      <c r="AE20" s="49"/>
      <c r="AF20" s="49"/>
      <c r="AG20" s="49"/>
      <c r="AH20" s="49"/>
      <c r="AI20" s="49"/>
      <c r="AJ20" s="47"/>
      <c r="AK20" s="49"/>
      <c r="AL20" s="95"/>
      <c r="AM20" s="49"/>
      <c r="AN20" s="49"/>
      <c r="AO20" s="49"/>
      <c r="AP20" s="49"/>
      <c r="AQ20" s="411"/>
      <c r="AR20" s="49"/>
      <c r="AS20" s="95"/>
      <c r="AT20" s="49"/>
      <c r="AU20" s="95"/>
      <c r="AV20" s="49"/>
      <c r="AW20" s="49"/>
      <c r="AX20" s="49"/>
      <c r="AY20" s="49"/>
      <c r="AZ20" s="49"/>
      <c r="BA20" s="95"/>
      <c r="BB20" s="49"/>
      <c r="BC20" s="95"/>
      <c r="BD20" s="49"/>
      <c r="BE20" s="49"/>
      <c r="BF20" s="95"/>
      <c r="BG20" s="415">
        <f t="shared" si="2"/>
        <v>0</v>
      </c>
      <c r="BH20" s="47"/>
      <c r="BI20" s="49"/>
      <c r="BJ20" s="49"/>
      <c r="BK20" s="49"/>
      <c r="BL20" s="47"/>
      <c r="BM20" s="95"/>
      <c r="BN20" s="47"/>
      <c r="BO20" s="415">
        <f t="shared" si="3"/>
        <v>0</v>
      </c>
      <c r="BP20" s="83">
        <f t="shared" si="0"/>
        <v>0</v>
      </c>
      <c r="BQ20" s="147">
        <f t="shared" si="4"/>
        <v>0</v>
      </c>
      <c r="BR20" s="565"/>
      <c r="BS20" s="306"/>
      <c r="BT20" s="421">
        <f>BQ18+BQ19+BQ20</f>
        <v>16</v>
      </c>
      <c r="BU20" s="53"/>
    </row>
    <row r="21" spans="1:73" ht="15">
      <c r="A21" s="548">
        <f>A18+1</f>
        <v>8</v>
      </c>
      <c r="B21" s="551" t="s">
        <v>195</v>
      </c>
      <c r="C21" s="333" t="s">
        <v>114</v>
      </c>
      <c r="D21" s="47"/>
      <c r="E21" s="47"/>
      <c r="F21" s="47"/>
      <c r="G21" s="47"/>
      <c r="H21" s="95"/>
      <c r="I21" s="47"/>
      <c r="J21" s="47"/>
      <c r="K21" s="47"/>
      <c r="L21" s="49"/>
      <c r="M21" s="47"/>
      <c r="N21" s="47"/>
      <c r="O21" s="47"/>
      <c r="P21" s="47"/>
      <c r="Q21" s="47"/>
      <c r="R21" s="95"/>
      <c r="S21" s="49"/>
      <c r="T21" s="47"/>
      <c r="U21" s="47"/>
      <c r="V21" s="95"/>
      <c r="W21" s="47"/>
      <c r="X21" s="47"/>
      <c r="Y21" s="49"/>
      <c r="Z21" s="95"/>
      <c r="AA21" s="47"/>
      <c r="AB21" s="47"/>
      <c r="AC21" s="47"/>
      <c r="AD21" s="413">
        <f t="shared" si="1"/>
        <v>0</v>
      </c>
      <c r="AE21" s="49"/>
      <c r="AF21" s="49"/>
      <c r="AG21" s="49"/>
      <c r="AH21" s="49"/>
      <c r="AI21" s="49"/>
      <c r="AJ21" s="47"/>
      <c r="AK21" s="49"/>
      <c r="AL21" s="95"/>
      <c r="AM21" s="49"/>
      <c r="AN21" s="49"/>
      <c r="AO21" s="49"/>
      <c r="AP21" s="49"/>
      <c r="AQ21" s="411"/>
      <c r="AR21" s="49"/>
      <c r="AS21" s="95">
        <v>16</v>
      </c>
      <c r="AT21" s="49"/>
      <c r="AU21" s="95"/>
      <c r="AV21" s="49"/>
      <c r="AW21" s="49"/>
      <c r="AX21" s="49"/>
      <c r="AY21" s="49"/>
      <c r="AZ21" s="49"/>
      <c r="BA21" s="95"/>
      <c r="BB21" s="49"/>
      <c r="BC21" s="95"/>
      <c r="BD21" s="49"/>
      <c r="BE21" s="49"/>
      <c r="BF21" s="95"/>
      <c r="BG21" s="415">
        <f t="shared" si="2"/>
        <v>16</v>
      </c>
      <c r="BH21" s="47"/>
      <c r="BI21" s="49"/>
      <c r="BJ21" s="49"/>
      <c r="BK21" s="49"/>
      <c r="BL21" s="47"/>
      <c r="BM21" s="95"/>
      <c r="BN21" s="47"/>
      <c r="BO21" s="415"/>
      <c r="BP21" s="83"/>
      <c r="BQ21" s="147">
        <f t="shared" si="4"/>
        <v>4</v>
      </c>
      <c r="BR21" s="560" t="s">
        <v>195</v>
      </c>
      <c r="BS21" s="306" t="s">
        <v>114</v>
      </c>
      <c r="BT21" s="54"/>
      <c r="BU21" s="53"/>
    </row>
    <row r="22" spans="1:150" ht="15" customHeight="1">
      <c r="A22" s="550"/>
      <c r="B22" s="558"/>
      <c r="C22" s="334" t="s">
        <v>112</v>
      </c>
      <c r="D22" s="47">
        <v>1</v>
      </c>
      <c r="E22" s="47"/>
      <c r="F22" s="47"/>
      <c r="G22" s="47"/>
      <c r="H22" s="95"/>
      <c r="I22" s="47"/>
      <c r="J22" s="47"/>
      <c r="K22" s="47"/>
      <c r="L22" s="49"/>
      <c r="M22" s="47"/>
      <c r="N22" s="47"/>
      <c r="O22" s="47"/>
      <c r="P22" s="47"/>
      <c r="Q22" s="47"/>
      <c r="R22" s="95"/>
      <c r="S22" s="49"/>
      <c r="T22" s="47"/>
      <c r="U22" s="47"/>
      <c r="V22" s="95"/>
      <c r="W22" s="47"/>
      <c r="X22" s="47"/>
      <c r="Y22" s="49"/>
      <c r="Z22" s="95"/>
      <c r="AA22" s="47"/>
      <c r="AB22" s="47"/>
      <c r="AC22" s="47"/>
      <c r="AD22" s="413">
        <f t="shared" si="1"/>
        <v>0</v>
      </c>
      <c r="AE22" s="49"/>
      <c r="AF22" s="49"/>
      <c r="AG22" s="49"/>
      <c r="AH22" s="49"/>
      <c r="AI22" s="49"/>
      <c r="AJ22" s="47"/>
      <c r="AK22" s="49"/>
      <c r="AL22" s="95"/>
      <c r="AM22" s="49"/>
      <c r="AN22" s="49"/>
      <c r="AO22" s="49"/>
      <c r="AP22" s="49"/>
      <c r="AQ22" s="411"/>
      <c r="AR22" s="49"/>
      <c r="AS22" s="95"/>
      <c r="AT22" s="49"/>
      <c r="AU22" s="95"/>
      <c r="AV22" s="49"/>
      <c r="AW22" s="49"/>
      <c r="AX22" s="49"/>
      <c r="AY22" s="49"/>
      <c r="AZ22" s="49"/>
      <c r="BA22" s="95"/>
      <c r="BB22" s="49"/>
      <c r="BC22" s="95"/>
      <c r="BD22" s="49"/>
      <c r="BE22" s="49"/>
      <c r="BF22" s="95"/>
      <c r="BG22" s="415">
        <f t="shared" si="2"/>
        <v>0</v>
      </c>
      <c r="BH22" s="47"/>
      <c r="BI22" s="49"/>
      <c r="BJ22" s="49"/>
      <c r="BK22" s="49"/>
      <c r="BL22" s="47">
        <v>4</v>
      </c>
      <c r="BM22" s="95"/>
      <c r="BN22" s="47"/>
      <c r="BO22" s="415">
        <f aca="true" t="shared" si="5" ref="BO22:BO45">SUM(BH22:BN22)</f>
        <v>4</v>
      </c>
      <c r="BP22" s="83">
        <f aca="true" t="shared" si="6" ref="BP22:BP45">BO22+BG22+AD22</f>
        <v>4</v>
      </c>
      <c r="BQ22" s="147">
        <f t="shared" si="4"/>
        <v>1</v>
      </c>
      <c r="BR22" s="561"/>
      <c r="BS22" s="349" t="s">
        <v>112</v>
      </c>
      <c r="BT22" s="54"/>
      <c r="BU22" s="53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</row>
    <row r="23" spans="1:150" ht="24">
      <c r="A23" s="549"/>
      <c r="B23" s="552"/>
      <c r="C23" s="329" t="s">
        <v>130</v>
      </c>
      <c r="D23" s="47">
        <v>1</v>
      </c>
      <c r="E23" s="47"/>
      <c r="F23" s="47"/>
      <c r="G23" s="47"/>
      <c r="H23" s="95"/>
      <c r="I23" s="47"/>
      <c r="J23" s="47"/>
      <c r="K23" s="47"/>
      <c r="L23" s="49"/>
      <c r="M23" s="47"/>
      <c r="N23" s="47"/>
      <c r="O23" s="47"/>
      <c r="P23" s="47"/>
      <c r="Q23" s="47"/>
      <c r="R23" s="95"/>
      <c r="S23" s="49"/>
      <c r="T23" s="47"/>
      <c r="U23" s="47"/>
      <c r="V23" s="95"/>
      <c r="W23" s="47"/>
      <c r="X23" s="47"/>
      <c r="Y23" s="49"/>
      <c r="Z23" s="95"/>
      <c r="AA23" s="47"/>
      <c r="AB23" s="47"/>
      <c r="AC23" s="47"/>
      <c r="AD23" s="413">
        <f t="shared" si="1"/>
        <v>0</v>
      </c>
      <c r="AE23" s="49"/>
      <c r="AF23" s="49"/>
      <c r="AG23" s="49"/>
      <c r="AH23" s="49"/>
      <c r="AI23" s="49"/>
      <c r="AJ23" s="47"/>
      <c r="AK23" s="49">
        <v>32</v>
      </c>
      <c r="AL23" s="95"/>
      <c r="AM23" s="49"/>
      <c r="AN23" s="49"/>
      <c r="AO23" s="49"/>
      <c r="AP23" s="49"/>
      <c r="AQ23" s="411"/>
      <c r="AR23" s="49">
        <v>24</v>
      </c>
      <c r="AS23" s="95"/>
      <c r="AT23" s="49"/>
      <c r="AU23" s="95"/>
      <c r="AV23" s="49"/>
      <c r="AW23" s="49"/>
      <c r="AX23" s="49"/>
      <c r="AY23" s="49"/>
      <c r="AZ23" s="49"/>
      <c r="BA23" s="95"/>
      <c r="BB23" s="49"/>
      <c r="BC23" s="95"/>
      <c r="BD23" s="49"/>
      <c r="BE23" s="49"/>
      <c r="BF23" s="95"/>
      <c r="BG23" s="415">
        <f t="shared" si="2"/>
        <v>56</v>
      </c>
      <c r="BH23" s="47"/>
      <c r="BI23" s="49"/>
      <c r="BJ23" s="49"/>
      <c r="BK23" s="49"/>
      <c r="BL23" s="47">
        <v>24</v>
      </c>
      <c r="BM23" s="95"/>
      <c r="BN23" s="47"/>
      <c r="BO23" s="415">
        <f t="shared" si="5"/>
        <v>24</v>
      </c>
      <c r="BP23" s="83">
        <f t="shared" si="6"/>
        <v>80</v>
      </c>
      <c r="BQ23" s="147">
        <f t="shared" si="4"/>
        <v>20</v>
      </c>
      <c r="BR23" s="562"/>
      <c r="BS23" s="107" t="s">
        <v>130</v>
      </c>
      <c r="BT23" s="421">
        <f>BQ21+BQ22+BQ23</f>
        <v>25</v>
      </c>
      <c r="BU23" s="53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</row>
    <row r="24" spans="1:150" ht="15">
      <c r="A24" s="548">
        <f>A21+1</f>
        <v>9</v>
      </c>
      <c r="B24" s="556" t="s">
        <v>194</v>
      </c>
      <c r="C24" s="335" t="s">
        <v>150</v>
      </c>
      <c r="D24" s="114" t="s">
        <v>105</v>
      </c>
      <c r="E24" s="114"/>
      <c r="F24" s="114"/>
      <c r="G24" s="114"/>
      <c r="H24" s="116"/>
      <c r="I24" s="114"/>
      <c r="J24" s="114"/>
      <c r="K24" s="114"/>
      <c r="L24" s="55"/>
      <c r="M24" s="114"/>
      <c r="N24" s="114"/>
      <c r="O24" s="114"/>
      <c r="P24" s="114"/>
      <c r="Q24" s="114"/>
      <c r="R24" s="116"/>
      <c r="S24" s="55"/>
      <c r="T24" s="114"/>
      <c r="U24" s="114"/>
      <c r="V24" s="116"/>
      <c r="W24" s="114"/>
      <c r="X24" s="114"/>
      <c r="Y24" s="55"/>
      <c r="Z24" s="116"/>
      <c r="AA24" s="114"/>
      <c r="AB24" s="114"/>
      <c r="AC24" s="114"/>
      <c r="AD24" s="413">
        <f t="shared" si="1"/>
        <v>0</v>
      </c>
      <c r="AE24" s="55"/>
      <c r="AF24" s="55"/>
      <c r="AG24" s="55"/>
      <c r="AH24" s="55"/>
      <c r="AI24" s="55"/>
      <c r="AJ24" s="114"/>
      <c r="AK24" s="55"/>
      <c r="AL24" s="116"/>
      <c r="AM24" s="55"/>
      <c r="AN24" s="55"/>
      <c r="AO24" s="55"/>
      <c r="AP24" s="55"/>
      <c r="AQ24" s="419"/>
      <c r="AR24" s="55"/>
      <c r="AS24" s="116"/>
      <c r="AT24" s="55"/>
      <c r="AU24" s="116"/>
      <c r="AV24" s="55"/>
      <c r="AW24" s="55"/>
      <c r="AX24" s="55"/>
      <c r="AY24" s="55"/>
      <c r="AZ24" s="55"/>
      <c r="BA24" s="116"/>
      <c r="BB24" s="55"/>
      <c r="BC24" s="116"/>
      <c r="BD24" s="55"/>
      <c r="BE24" s="55">
        <v>8</v>
      </c>
      <c r="BF24" s="116"/>
      <c r="BG24" s="415">
        <f t="shared" si="2"/>
        <v>8</v>
      </c>
      <c r="BH24" s="114"/>
      <c r="BI24" s="55">
        <v>4</v>
      </c>
      <c r="BJ24" s="55">
        <v>8</v>
      </c>
      <c r="BK24" s="55"/>
      <c r="BL24" s="114"/>
      <c r="BM24" s="116"/>
      <c r="BN24" s="114"/>
      <c r="BO24" s="415">
        <f t="shared" si="5"/>
        <v>12</v>
      </c>
      <c r="BP24" s="83">
        <f t="shared" si="6"/>
        <v>20</v>
      </c>
      <c r="BQ24" s="147">
        <f t="shared" si="4"/>
        <v>5</v>
      </c>
      <c r="BR24" s="564" t="s">
        <v>194</v>
      </c>
      <c r="BS24" s="349" t="s">
        <v>150</v>
      </c>
      <c r="BT24" s="143"/>
      <c r="BU24" s="118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46"/>
    </row>
    <row r="25" spans="1:150" ht="15">
      <c r="A25" s="550"/>
      <c r="B25" s="559"/>
      <c r="C25" s="334" t="s">
        <v>143</v>
      </c>
      <c r="D25" s="47" t="s">
        <v>105</v>
      </c>
      <c r="E25" s="47"/>
      <c r="F25" s="47"/>
      <c r="G25" s="47"/>
      <c r="H25" s="95"/>
      <c r="I25" s="47"/>
      <c r="J25" s="47"/>
      <c r="K25" s="47"/>
      <c r="L25" s="49"/>
      <c r="M25" s="47"/>
      <c r="N25" s="47"/>
      <c r="O25" s="47"/>
      <c r="P25" s="47"/>
      <c r="Q25" s="47"/>
      <c r="R25" s="95"/>
      <c r="S25" s="49"/>
      <c r="T25" s="47"/>
      <c r="U25" s="47"/>
      <c r="V25" s="95"/>
      <c r="W25" s="47"/>
      <c r="X25" s="47"/>
      <c r="Y25" s="49"/>
      <c r="Z25" s="95"/>
      <c r="AA25" s="47"/>
      <c r="AB25" s="47"/>
      <c r="AC25" s="47"/>
      <c r="AD25" s="413">
        <f t="shared" si="1"/>
        <v>0</v>
      </c>
      <c r="AE25" s="49"/>
      <c r="AF25" s="49"/>
      <c r="AG25" s="49"/>
      <c r="AH25" s="49"/>
      <c r="AI25" s="49"/>
      <c r="AJ25" s="47"/>
      <c r="AK25" s="49"/>
      <c r="AL25" s="95"/>
      <c r="AM25" s="49"/>
      <c r="AN25" s="49"/>
      <c r="AO25" s="49">
        <v>8</v>
      </c>
      <c r="AP25" s="49"/>
      <c r="AQ25" s="411"/>
      <c r="AR25" s="49">
        <v>8</v>
      </c>
      <c r="AS25" s="95"/>
      <c r="AT25" s="49"/>
      <c r="AU25" s="95"/>
      <c r="AV25" s="49"/>
      <c r="AW25" s="49"/>
      <c r="AX25" s="49"/>
      <c r="AY25" s="49"/>
      <c r="AZ25" s="49"/>
      <c r="BA25" s="95"/>
      <c r="BB25" s="49"/>
      <c r="BC25" s="95"/>
      <c r="BD25" s="49"/>
      <c r="BE25" s="49"/>
      <c r="BF25" s="95"/>
      <c r="BG25" s="415">
        <f t="shared" si="2"/>
        <v>16</v>
      </c>
      <c r="BH25" s="47"/>
      <c r="BI25" s="49"/>
      <c r="BJ25" s="49"/>
      <c r="BK25" s="49"/>
      <c r="BL25" s="47"/>
      <c r="BM25" s="95"/>
      <c r="BN25" s="47"/>
      <c r="BO25" s="415">
        <f t="shared" si="5"/>
        <v>0</v>
      </c>
      <c r="BP25" s="83">
        <f t="shared" si="6"/>
        <v>16</v>
      </c>
      <c r="BQ25" s="147">
        <f t="shared" si="4"/>
        <v>4</v>
      </c>
      <c r="BR25" s="577"/>
      <c r="BS25" s="349" t="s">
        <v>143</v>
      </c>
      <c r="BT25" s="143"/>
      <c r="BU25" s="118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46"/>
    </row>
    <row r="26" spans="1:150" ht="15">
      <c r="A26" s="550"/>
      <c r="B26" s="559"/>
      <c r="C26" s="334" t="s">
        <v>114</v>
      </c>
      <c r="D26" s="47" t="s">
        <v>105</v>
      </c>
      <c r="E26" s="47"/>
      <c r="F26" s="47"/>
      <c r="G26" s="47"/>
      <c r="H26" s="95"/>
      <c r="I26" s="47"/>
      <c r="J26" s="47"/>
      <c r="K26" s="47"/>
      <c r="L26" s="49"/>
      <c r="M26" s="47"/>
      <c r="N26" s="47"/>
      <c r="O26" s="47"/>
      <c r="P26" s="47"/>
      <c r="Q26" s="47"/>
      <c r="R26" s="95"/>
      <c r="S26" s="49"/>
      <c r="T26" s="47"/>
      <c r="U26" s="47"/>
      <c r="V26" s="95"/>
      <c r="W26" s="47"/>
      <c r="X26" s="47"/>
      <c r="Y26" s="49"/>
      <c r="Z26" s="95"/>
      <c r="AA26" s="47"/>
      <c r="AB26" s="47"/>
      <c r="AC26" s="47"/>
      <c r="AD26" s="413">
        <f t="shared" si="1"/>
        <v>0</v>
      </c>
      <c r="AE26" s="49"/>
      <c r="AF26" s="49"/>
      <c r="AG26" s="49"/>
      <c r="AH26" s="49"/>
      <c r="AI26" s="49"/>
      <c r="AJ26" s="47"/>
      <c r="AK26" s="49"/>
      <c r="AL26" s="95"/>
      <c r="AM26" s="49"/>
      <c r="AN26" s="49"/>
      <c r="AO26" s="49"/>
      <c r="AP26" s="49"/>
      <c r="AQ26" s="411"/>
      <c r="AR26" s="49"/>
      <c r="AS26" s="95">
        <v>2</v>
      </c>
      <c r="AT26" s="49"/>
      <c r="AU26" s="95"/>
      <c r="AV26" s="49"/>
      <c r="AW26" s="49"/>
      <c r="AX26" s="49"/>
      <c r="AY26" s="49"/>
      <c r="AZ26" s="49"/>
      <c r="BA26" s="95"/>
      <c r="BB26" s="49"/>
      <c r="BC26" s="95"/>
      <c r="BD26" s="49"/>
      <c r="BE26" s="49"/>
      <c r="BF26" s="95"/>
      <c r="BG26" s="415">
        <f t="shared" si="2"/>
        <v>2</v>
      </c>
      <c r="BH26" s="47"/>
      <c r="BI26" s="49"/>
      <c r="BJ26" s="49"/>
      <c r="BK26" s="49"/>
      <c r="BL26" s="47"/>
      <c r="BM26" s="95"/>
      <c r="BN26" s="47"/>
      <c r="BO26" s="415">
        <f t="shared" si="5"/>
        <v>0</v>
      </c>
      <c r="BP26" s="83">
        <f t="shared" si="6"/>
        <v>2</v>
      </c>
      <c r="BQ26" s="147">
        <f t="shared" si="4"/>
        <v>0.5</v>
      </c>
      <c r="BR26" s="577"/>
      <c r="BS26" s="349" t="s">
        <v>114</v>
      </c>
      <c r="BT26" s="143"/>
      <c r="BU26" s="118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46"/>
    </row>
    <row r="27" spans="1:150" ht="15">
      <c r="A27" s="549"/>
      <c r="B27" s="557"/>
      <c r="C27" s="334" t="s">
        <v>112</v>
      </c>
      <c r="D27" s="47" t="s">
        <v>105</v>
      </c>
      <c r="E27" s="47"/>
      <c r="F27" s="47"/>
      <c r="G27" s="47"/>
      <c r="H27" s="95"/>
      <c r="I27" s="47"/>
      <c r="J27" s="47"/>
      <c r="K27" s="47"/>
      <c r="L27" s="49"/>
      <c r="M27" s="47"/>
      <c r="N27" s="47"/>
      <c r="O27" s="47"/>
      <c r="P27" s="47"/>
      <c r="Q27" s="47"/>
      <c r="R27" s="95"/>
      <c r="S27" s="49"/>
      <c r="T27" s="47"/>
      <c r="U27" s="47"/>
      <c r="V27" s="95"/>
      <c r="W27" s="47"/>
      <c r="X27" s="47"/>
      <c r="Y27" s="49"/>
      <c r="Z27" s="95"/>
      <c r="AA27" s="47"/>
      <c r="AB27" s="47"/>
      <c r="AC27" s="47"/>
      <c r="AD27" s="413">
        <f t="shared" si="1"/>
        <v>0</v>
      </c>
      <c r="AE27" s="49"/>
      <c r="AF27" s="49"/>
      <c r="AG27" s="49"/>
      <c r="AH27" s="49"/>
      <c r="AI27" s="49"/>
      <c r="AJ27" s="47"/>
      <c r="AK27" s="49"/>
      <c r="AL27" s="95"/>
      <c r="AM27" s="49"/>
      <c r="AN27" s="49"/>
      <c r="AO27" s="49"/>
      <c r="AP27" s="49"/>
      <c r="AQ27" s="411"/>
      <c r="AR27" s="49"/>
      <c r="AS27" s="95"/>
      <c r="AT27" s="49"/>
      <c r="AU27" s="95"/>
      <c r="AV27" s="49"/>
      <c r="AW27" s="49"/>
      <c r="AX27" s="49"/>
      <c r="AY27" s="49"/>
      <c r="AZ27" s="49"/>
      <c r="BA27" s="95"/>
      <c r="BB27" s="49"/>
      <c r="BC27" s="95"/>
      <c r="BD27" s="49"/>
      <c r="BE27" s="49">
        <v>2</v>
      </c>
      <c r="BF27" s="95"/>
      <c r="BG27" s="415">
        <f t="shared" si="2"/>
        <v>2</v>
      </c>
      <c r="BH27" s="47"/>
      <c r="BI27" s="49"/>
      <c r="BJ27" s="49"/>
      <c r="BK27" s="49"/>
      <c r="BL27" s="47"/>
      <c r="BM27" s="95"/>
      <c r="BN27" s="47"/>
      <c r="BO27" s="415">
        <f t="shared" si="5"/>
        <v>0</v>
      </c>
      <c r="BP27" s="83">
        <f t="shared" si="6"/>
        <v>2</v>
      </c>
      <c r="BQ27" s="147">
        <f t="shared" si="4"/>
        <v>0.5</v>
      </c>
      <c r="BR27" s="565"/>
      <c r="BS27" s="349" t="s">
        <v>112</v>
      </c>
      <c r="BT27" s="421">
        <f>BQ24+BQ25+BQ26+BQ27</f>
        <v>10</v>
      </c>
      <c r="BU27" s="53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</row>
    <row r="28" spans="1:73" ht="18.75" customHeight="1">
      <c r="A28" s="548">
        <f>A24+1</f>
        <v>10</v>
      </c>
      <c r="B28" s="551" t="s">
        <v>222</v>
      </c>
      <c r="C28" s="333" t="s">
        <v>136</v>
      </c>
      <c r="D28" s="47" t="s">
        <v>105</v>
      </c>
      <c r="E28" s="47"/>
      <c r="F28" s="47"/>
      <c r="G28" s="47"/>
      <c r="H28" s="95"/>
      <c r="I28" s="47"/>
      <c r="J28" s="47"/>
      <c r="K28" s="47"/>
      <c r="L28" s="49"/>
      <c r="M28" s="47"/>
      <c r="N28" s="47"/>
      <c r="O28" s="47"/>
      <c r="P28" s="47"/>
      <c r="Q28" s="47"/>
      <c r="R28" s="95"/>
      <c r="S28" s="49"/>
      <c r="T28" s="47"/>
      <c r="U28" s="47"/>
      <c r="V28" s="95"/>
      <c r="W28" s="47"/>
      <c r="X28" s="47"/>
      <c r="Y28" s="49"/>
      <c r="Z28" s="95"/>
      <c r="AA28" s="47"/>
      <c r="AB28" s="47"/>
      <c r="AC28" s="47"/>
      <c r="AD28" s="413">
        <f t="shared" si="1"/>
        <v>0</v>
      </c>
      <c r="AE28" s="49"/>
      <c r="AF28" s="49"/>
      <c r="AG28" s="49"/>
      <c r="AH28" s="49"/>
      <c r="AI28" s="49"/>
      <c r="AJ28" s="47">
        <v>8</v>
      </c>
      <c r="AK28" s="49">
        <v>8</v>
      </c>
      <c r="AL28" s="95"/>
      <c r="AM28" s="49"/>
      <c r="AN28" s="49"/>
      <c r="AO28" s="49"/>
      <c r="AP28" s="49"/>
      <c r="AQ28" s="411"/>
      <c r="AR28" s="49"/>
      <c r="AS28" s="95"/>
      <c r="AT28" s="49"/>
      <c r="AU28" s="95"/>
      <c r="AV28" s="49"/>
      <c r="AW28" s="49"/>
      <c r="AX28" s="49"/>
      <c r="AY28" s="49"/>
      <c r="AZ28" s="49"/>
      <c r="BA28" s="95"/>
      <c r="BB28" s="49"/>
      <c r="BC28" s="95"/>
      <c r="BD28" s="49"/>
      <c r="BE28" s="49"/>
      <c r="BF28" s="95"/>
      <c r="BG28" s="415">
        <f t="shared" si="2"/>
        <v>16</v>
      </c>
      <c r="BH28" s="47"/>
      <c r="BI28" s="49"/>
      <c r="BJ28" s="49"/>
      <c r="BK28" s="49"/>
      <c r="BL28" s="47"/>
      <c r="BM28" s="95"/>
      <c r="BN28" s="47"/>
      <c r="BO28" s="415">
        <f t="shared" si="5"/>
        <v>0</v>
      </c>
      <c r="BP28" s="83">
        <f t="shared" si="6"/>
        <v>16</v>
      </c>
      <c r="BQ28" s="147">
        <f t="shared" si="4"/>
        <v>4</v>
      </c>
      <c r="BR28" s="560" t="s">
        <v>222</v>
      </c>
      <c r="BS28" s="306" t="s">
        <v>471</v>
      </c>
      <c r="BT28" s="54"/>
      <c r="BU28" s="53"/>
    </row>
    <row r="29" spans="1:73" ht="18.75" customHeight="1">
      <c r="A29" s="550"/>
      <c r="B29" s="558"/>
      <c r="C29" s="333" t="s">
        <v>114</v>
      </c>
      <c r="D29" s="47"/>
      <c r="E29" s="47"/>
      <c r="F29" s="47"/>
      <c r="G29" s="47"/>
      <c r="H29" s="95"/>
      <c r="I29" s="47"/>
      <c r="J29" s="47"/>
      <c r="K29" s="47"/>
      <c r="L29" s="49"/>
      <c r="M29" s="47"/>
      <c r="N29" s="47"/>
      <c r="O29" s="47"/>
      <c r="P29" s="47"/>
      <c r="Q29" s="47"/>
      <c r="R29" s="95"/>
      <c r="S29" s="49"/>
      <c r="T29" s="47"/>
      <c r="U29" s="47"/>
      <c r="V29" s="95"/>
      <c r="W29" s="47"/>
      <c r="X29" s="47"/>
      <c r="Y29" s="49"/>
      <c r="Z29" s="95"/>
      <c r="AA29" s="47"/>
      <c r="AB29" s="47"/>
      <c r="AC29" s="47"/>
      <c r="AD29" s="413">
        <f t="shared" si="1"/>
        <v>0</v>
      </c>
      <c r="AE29" s="49"/>
      <c r="AF29" s="49"/>
      <c r="AG29" s="49"/>
      <c r="AH29" s="49"/>
      <c r="AI29" s="49"/>
      <c r="AJ29" s="47"/>
      <c r="AK29" s="49"/>
      <c r="AL29" s="95"/>
      <c r="AM29" s="49"/>
      <c r="AN29" s="49"/>
      <c r="AO29" s="49"/>
      <c r="AP29" s="49"/>
      <c r="AQ29" s="411"/>
      <c r="AR29" s="49"/>
      <c r="AS29" s="95"/>
      <c r="AT29" s="49"/>
      <c r="AU29" s="95">
        <v>4</v>
      </c>
      <c r="AV29" s="49"/>
      <c r="AW29" s="49"/>
      <c r="AX29" s="49"/>
      <c r="AY29" s="49"/>
      <c r="AZ29" s="49"/>
      <c r="BA29" s="95"/>
      <c r="BB29" s="49"/>
      <c r="BC29" s="95"/>
      <c r="BD29" s="49"/>
      <c r="BE29" s="49"/>
      <c r="BF29" s="95"/>
      <c r="BG29" s="415">
        <f t="shared" si="2"/>
        <v>4</v>
      </c>
      <c r="BH29" s="47"/>
      <c r="BI29" s="49"/>
      <c r="BJ29" s="49"/>
      <c r="BK29" s="49"/>
      <c r="BL29" s="47"/>
      <c r="BM29" s="95"/>
      <c r="BN29" s="47"/>
      <c r="BO29" s="415">
        <f t="shared" si="5"/>
        <v>0</v>
      </c>
      <c r="BP29" s="83">
        <f t="shared" si="6"/>
        <v>4</v>
      </c>
      <c r="BQ29" s="147">
        <f t="shared" si="4"/>
        <v>1</v>
      </c>
      <c r="BR29" s="561"/>
      <c r="BS29" s="306" t="s">
        <v>114</v>
      </c>
      <c r="BT29" s="54"/>
      <c r="BU29" s="53"/>
    </row>
    <row r="30" spans="1:73" ht="24.75">
      <c r="A30" s="549"/>
      <c r="B30" s="552"/>
      <c r="C30" s="333" t="s">
        <v>139</v>
      </c>
      <c r="D30" s="47" t="s">
        <v>105</v>
      </c>
      <c r="E30" s="47"/>
      <c r="F30" s="47"/>
      <c r="G30" s="47"/>
      <c r="H30" s="95"/>
      <c r="I30" s="47"/>
      <c r="J30" s="47"/>
      <c r="K30" s="47"/>
      <c r="L30" s="49"/>
      <c r="M30" s="47"/>
      <c r="N30" s="47"/>
      <c r="O30" s="47"/>
      <c r="P30" s="47"/>
      <c r="Q30" s="47"/>
      <c r="R30" s="95"/>
      <c r="S30" s="49"/>
      <c r="T30" s="47"/>
      <c r="U30" s="47"/>
      <c r="V30" s="95"/>
      <c r="W30" s="47"/>
      <c r="X30" s="47"/>
      <c r="Y30" s="49"/>
      <c r="Z30" s="95"/>
      <c r="AA30" s="47"/>
      <c r="AB30" s="47"/>
      <c r="AC30" s="47"/>
      <c r="AD30" s="413">
        <f t="shared" si="1"/>
        <v>0</v>
      </c>
      <c r="AE30" s="49"/>
      <c r="AF30" s="49"/>
      <c r="AG30" s="49"/>
      <c r="AH30" s="49"/>
      <c r="AI30" s="49"/>
      <c r="AJ30" s="47">
        <v>4</v>
      </c>
      <c r="AK30" s="49">
        <v>4</v>
      </c>
      <c r="AL30" s="95"/>
      <c r="AM30" s="49"/>
      <c r="AN30" s="49"/>
      <c r="AO30" s="49">
        <v>4</v>
      </c>
      <c r="AP30" s="49">
        <v>4</v>
      </c>
      <c r="AQ30" s="411"/>
      <c r="AR30" s="49"/>
      <c r="AS30" s="95"/>
      <c r="AT30" s="49">
        <v>4</v>
      </c>
      <c r="AU30" s="95"/>
      <c r="AV30" s="49"/>
      <c r="AW30" s="49"/>
      <c r="AX30" s="49"/>
      <c r="AY30" s="49"/>
      <c r="AZ30" s="49"/>
      <c r="BA30" s="95"/>
      <c r="BB30" s="49"/>
      <c r="BC30" s="95"/>
      <c r="BD30" s="49"/>
      <c r="BE30" s="49"/>
      <c r="BF30" s="95"/>
      <c r="BG30" s="415">
        <f t="shared" si="2"/>
        <v>20</v>
      </c>
      <c r="BH30" s="47"/>
      <c r="BI30" s="49"/>
      <c r="BJ30" s="49"/>
      <c r="BK30" s="49"/>
      <c r="BL30" s="47"/>
      <c r="BM30" s="95"/>
      <c r="BN30" s="47"/>
      <c r="BO30" s="415">
        <f t="shared" si="5"/>
        <v>0</v>
      </c>
      <c r="BP30" s="83">
        <f t="shared" si="6"/>
        <v>20</v>
      </c>
      <c r="BQ30" s="147">
        <f t="shared" si="4"/>
        <v>5</v>
      </c>
      <c r="BR30" s="562"/>
      <c r="BS30" s="306" t="s">
        <v>462</v>
      </c>
      <c r="BT30" s="421">
        <f>BQ28+BQ29+BQ30</f>
        <v>10</v>
      </c>
      <c r="BU30" s="53"/>
    </row>
    <row r="31" spans="1:73" ht="22.5" customHeight="1">
      <c r="A31" s="548">
        <f>A28+1</f>
        <v>11</v>
      </c>
      <c r="B31" s="551" t="s">
        <v>467</v>
      </c>
      <c r="C31" s="333" t="s">
        <v>461</v>
      </c>
      <c r="D31" s="47"/>
      <c r="E31" s="47"/>
      <c r="F31" s="47"/>
      <c r="G31" s="47">
        <v>8</v>
      </c>
      <c r="H31" s="95"/>
      <c r="I31" s="47"/>
      <c r="J31" s="47">
        <v>8</v>
      </c>
      <c r="K31" s="47"/>
      <c r="L31" s="49"/>
      <c r="M31" s="47"/>
      <c r="N31" s="47"/>
      <c r="O31" s="47"/>
      <c r="P31" s="47"/>
      <c r="Q31" s="47"/>
      <c r="R31" s="95"/>
      <c r="S31" s="49"/>
      <c r="T31" s="47">
        <v>12</v>
      </c>
      <c r="U31" s="47"/>
      <c r="V31" s="95"/>
      <c r="W31" s="47"/>
      <c r="X31" s="47"/>
      <c r="Y31" s="49"/>
      <c r="Z31" s="95"/>
      <c r="AA31" s="47"/>
      <c r="AB31" s="47"/>
      <c r="AC31" s="47">
        <v>8</v>
      </c>
      <c r="AD31" s="413">
        <f t="shared" si="1"/>
        <v>36</v>
      </c>
      <c r="AE31" s="49"/>
      <c r="AF31" s="49"/>
      <c r="AG31" s="49">
        <v>12</v>
      </c>
      <c r="AH31" s="49"/>
      <c r="AI31" s="49"/>
      <c r="AJ31" s="47">
        <v>12</v>
      </c>
      <c r="AK31" s="49"/>
      <c r="AL31" s="95"/>
      <c r="AM31" s="49"/>
      <c r="AN31" s="49">
        <v>12</v>
      </c>
      <c r="AO31" s="49"/>
      <c r="AP31" s="49"/>
      <c r="AQ31" s="411"/>
      <c r="AR31" s="49"/>
      <c r="AS31" s="95"/>
      <c r="AT31" s="49"/>
      <c r="AU31" s="95"/>
      <c r="AV31" s="49">
        <v>12</v>
      </c>
      <c r="AW31" s="49"/>
      <c r="AX31" s="49"/>
      <c r="AY31" s="49">
        <v>12</v>
      </c>
      <c r="AZ31" s="49"/>
      <c r="BA31" s="95"/>
      <c r="BB31" s="49"/>
      <c r="BC31" s="95"/>
      <c r="BD31" s="49"/>
      <c r="BE31" s="49"/>
      <c r="BF31" s="95"/>
      <c r="BG31" s="415">
        <f t="shared" si="2"/>
        <v>60</v>
      </c>
      <c r="BH31" s="47"/>
      <c r="BI31" s="49"/>
      <c r="BJ31" s="49"/>
      <c r="BK31" s="49"/>
      <c r="BL31" s="47"/>
      <c r="BM31" s="95"/>
      <c r="BN31" s="47"/>
      <c r="BO31" s="415">
        <f t="shared" si="5"/>
        <v>0</v>
      </c>
      <c r="BP31" s="83">
        <f t="shared" si="6"/>
        <v>96</v>
      </c>
      <c r="BQ31" s="147">
        <f t="shared" si="4"/>
        <v>24</v>
      </c>
      <c r="BR31" s="560" t="s">
        <v>467</v>
      </c>
      <c r="BS31" s="306" t="s">
        <v>469</v>
      </c>
      <c r="BT31" s="54"/>
      <c r="BU31" s="53"/>
    </row>
    <row r="32" spans="1:73" ht="15">
      <c r="A32" s="549"/>
      <c r="B32" s="552"/>
      <c r="C32" s="333" t="s">
        <v>114</v>
      </c>
      <c r="D32" s="47"/>
      <c r="E32" s="47"/>
      <c r="F32" s="47"/>
      <c r="G32" s="47"/>
      <c r="H32" s="95"/>
      <c r="I32" s="47"/>
      <c r="J32" s="47"/>
      <c r="K32" s="47"/>
      <c r="L32" s="49"/>
      <c r="M32" s="47"/>
      <c r="N32" s="47"/>
      <c r="O32" s="47"/>
      <c r="P32" s="47"/>
      <c r="Q32" s="47"/>
      <c r="R32" s="95"/>
      <c r="S32" s="49"/>
      <c r="T32" s="47"/>
      <c r="U32" s="47"/>
      <c r="V32" s="95"/>
      <c r="W32" s="47"/>
      <c r="X32" s="47"/>
      <c r="Y32" s="49"/>
      <c r="Z32" s="95"/>
      <c r="AA32" s="47"/>
      <c r="AB32" s="47"/>
      <c r="AC32" s="47"/>
      <c r="AD32" s="413">
        <f t="shared" si="1"/>
        <v>0</v>
      </c>
      <c r="AE32" s="49"/>
      <c r="AF32" s="49"/>
      <c r="AG32" s="49"/>
      <c r="AH32" s="49"/>
      <c r="AI32" s="49"/>
      <c r="AJ32" s="47"/>
      <c r="AK32" s="49"/>
      <c r="AL32" s="95"/>
      <c r="AM32" s="49"/>
      <c r="AN32" s="49"/>
      <c r="AO32" s="49"/>
      <c r="AP32" s="49"/>
      <c r="AQ32" s="411"/>
      <c r="AR32" s="49"/>
      <c r="AS32" s="95"/>
      <c r="AT32" s="49"/>
      <c r="AU32" s="95"/>
      <c r="AV32" s="49"/>
      <c r="AW32" s="49"/>
      <c r="AX32" s="49"/>
      <c r="AY32" s="49"/>
      <c r="AZ32" s="49"/>
      <c r="BA32" s="95"/>
      <c r="BB32" s="49"/>
      <c r="BC32" s="95"/>
      <c r="BD32" s="49"/>
      <c r="BE32" s="49"/>
      <c r="BF32" s="95"/>
      <c r="BG32" s="415">
        <f t="shared" si="2"/>
        <v>0</v>
      </c>
      <c r="BH32" s="47"/>
      <c r="BI32" s="49"/>
      <c r="BJ32" s="49"/>
      <c r="BK32" s="49"/>
      <c r="BL32" s="47"/>
      <c r="BM32" s="95"/>
      <c r="BN32" s="47"/>
      <c r="BO32" s="415">
        <f t="shared" si="5"/>
        <v>0</v>
      </c>
      <c r="BP32" s="83">
        <f t="shared" si="6"/>
        <v>0</v>
      </c>
      <c r="BQ32" s="147">
        <f t="shared" si="4"/>
        <v>0</v>
      </c>
      <c r="BR32" s="562"/>
      <c r="BS32" s="306" t="s">
        <v>114</v>
      </c>
      <c r="BT32" s="421">
        <f>BQ31+BQ32</f>
        <v>24</v>
      </c>
      <c r="BU32" s="53"/>
    </row>
    <row r="33" spans="1:73" ht="24.75">
      <c r="A33" s="548">
        <f>A31+1</f>
        <v>12</v>
      </c>
      <c r="B33" s="556" t="s">
        <v>161</v>
      </c>
      <c r="C33" s="333" t="s">
        <v>123</v>
      </c>
      <c r="D33" s="47">
        <v>1</v>
      </c>
      <c r="E33" s="47"/>
      <c r="F33" s="47"/>
      <c r="G33" s="47"/>
      <c r="H33" s="95"/>
      <c r="I33" s="47"/>
      <c r="J33" s="47"/>
      <c r="K33" s="47"/>
      <c r="L33" s="49"/>
      <c r="M33" s="47"/>
      <c r="N33" s="47"/>
      <c r="O33" s="47"/>
      <c r="P33" s="47"/>
      <c r="Q33" s="47"/>
      <c r="R33" s="95"/>
      <c r="S33" s="49"/>
      <c r="T33" s="47"/>
      <c r="U33" s="47"/>
      <c r="V33" s="95"/>
      <c r="W33" s="47"/>
      <c r="X33" s="47">
        <v>68</v>
      </c>
      <c r="Y33" s="49"/>
      <c r="Z33" s="95"/>
      <c r="AA33" s="47"/>
      <c r="AB33" s="47"/>
      <c r="AC33" s="47"/>
      <c r="AD33" s="413">
        <f t="shared" si="1"/>
        <v>68</v>
      </c>
      <c r="AE33" s="49"/>
      <c r="AF33" s="49"/>
      <c r="AG33" s="49"/>
      <c r="AH33" s="49"/>
      <c r="AI33" s="49"/>
      <c r="AJ33" s="47"/>
      <c r="AK33" s="49"/>
      <c r="AL33" s="95"/>
      <c r="AM33" s="68"/>
      <c r="AN33" s="49"/>
      <c r="AO33" s="49"/>
      <c r="AP33" s="49"/>
      <c r="AQ33" s="411"/>
      <c r="AR33" s="49"/>
      <c r="AS33" s="95"/>
      <c r="AT33" s="49"/>
      <c r="AU33" s="95"/>
      <c r="AV33" s="49"/>
      <c r="AW33" s="49"/>
      <c r="AX33" s="49"/>
      <c r="AY33" s="49"/>
      <c r="AZ33" s="49"/>
      <c r="BA33" s="95"/>
      <c r="BB33" s="49"/>
      <c r="BC33" s="95"/>
      <c r="BD33" s="49"/>
      <c r="BE33" s="49"/>
      <c r="BF33" s="95"/>
      <c r="BG33" s="415">
        <f t="shared" si="2"/>
        <v>0</v>
      </c>
      <c r="BH33" s="47"/>
      <c r="BI33" s="49"/>
      <c r="BJ33" s="49"/>
      <c r="BK33" s="49"/>
      <c r="BL33" s="47"/>
      <c r="BM33" s="95"/>
      <c r="BN33" s="47"/>
      <c r="BO33" s="415">
        <f t="shared" si="5"/>
        <v>0</v>
      </c>
      <c r="BP33" s="83">
        <f t="shared" si="6"/>
        <v>68</v>
      </c>
      <c r="BQ33" s="147">
        <f t="shared" si="4"/>
        <v>17</v>
      </c>
      <c r="BR33" s="564" t="s">
        <v>161</v>
      </c>
      <c r="BS33" s="348" t="s">
        <v>123</v>
      </c>
      <c r="BT33" s="54"/>
      <c r="BU33" s="53"/>
    </row>
    <row r="34" spans="1:73" ht="15">
      <c r="A34" s="549"/>
      <c r="B34" s="557"/>
      <c r="C34" s="333" t="s">
        <v>114</v>
      </c>
      <c r="D34" s="47">
        <v>1</v>
      </c>
      <c r="E34" s="47"/>
      <c r="F34" s="47"/>
      <c r="G34" s="47"/>
      <c r="H34" s="95"/>
      <c r="I34" s="47"/>
      <c r="J34" s="47"/>
      <c r="K34" s="47"/>
      <c r="L34" s="49"/>
      <c r="M34" s="47"/>
      <c r="N34" s="47"/>
      <c r="O34" s="47"/>
      <c r="P34" s="47"/>
      <c r="Q34" s="47"/>
      <c r="R34" s="95"/>
      <c r="S34" s="49"/>
      <c r="T34" s="47"/>
      <c r="U34" s="47"/>
      <c r="V34" s="95"/>
      <c r="W34" s="47"/>
      <c r="Y34" s="49"/>
      <c r="Z34" s="95"/>
      <c r="AA34" s="47"/>
      <c r="AB34" s="47"/>
      <c r="AC34" s="47"/>
      <c r="AD34" s="413">
        <f t="shared" si="1"/>
        <v>0</v>
      </c>
      <c r="AE34" s="49"/>
      <c r="AF34" s="49"/>
      <c r="AG34" s="49"/>
      <c r="AH34" s="49"/>
      <c r="AI34" s="49"/>
      <c r="AJ34" s="47"/>
      <c r="AK34" s="49"/>
      <c r="AL34" s="95"/>
      <c r="AM34" s="68"/>
      <c r="AN34" s="49"/>
      <c r="AO34" s="49"/>
      <c r="AP34" s="49"/>
      <c r="AQ34" s="411"/>
      <c r="AR34" s="49"/>
      <c r="AS34" s="95"/>
      <c r="AT34" s="49"/>
      <c r="AU34" s="95"/>
      <c r="AV34" s="49"/>
      <c r="AW34" s="49"/>
      <c r="AX34" s="49"/>
      <c r="AY34" s="49"/>
      <c r="AZ34" s="49"/>
      <c r="BA34" s="95"/>
      <c r="BB34" s="49"/>
      <c r="BC34" s="95"/>
      <c r="BD34" s="49"/>
      <c r="BE34" s="49"/>
      <c r="BF34" s="95"/>
      <c r="BG34" s="415">
        <f t="shared" si="2"/>
        <v>0</v>
      </c>
      <c r="BH34" s="47"/>
      <c r="BI34" s="49"/>
      <c r="BJ34" s="49"/>
      <c r="BK34" s="49"/>
      <c r="BL34" s="47"/>
      <c r="BM34" s="95"/>
      <c r="BN34" s="47"/>
      <c r="BO34" s="415">
        <f t="shared" si="5"/>
        <v>0</v>
      </c>
      <c r="BP34" s="83">
        <f t="shared" si="6"/>
        <v>0</v>
      </c>
      <c r="BQ34" s="147">
        <f t="shared" si="4"/>
        <v>0</v>
      </c>
      <c r="BR34" s="565"/>
      <c r="BS34" s="306" t="s">
        <v>114</v>
      </c>
      <c r="BT34" s="421">
        <f>BQ33+BQ34</f>
        <v>17</v>
      </c>
      <c r="BU34" s="53"/>
    </row>
    <row r="35" spans="1:73" ht="15">
      <c r="A35" s="548">
        <f>A33+1</f>
        <v>13</v>
      </c>
      <c r="B35" s="556" t="s">
        <v>141</v>
      </c>
      <c r="C35" s="333" t="s">
        <v>142</v>
      </c>
      <c r="D35" s="47">
        <v>2</v>
      </c>
      <c r="E35" s="47"/>
      <c r="F35" s="47"/>
      <c r="G35" s="47"/>
      <c r="H35" s="95"/>
      <c r="I35" s="47"/>
      <c r="J35" s="47"/>
      <c r="K35" s="47"/>
      <c r="L35" s="49"/>
      <c r="M35" s="47"/>
      <c r="N35" s="47"/>
      <c r="O35" s="47"/>
      <c r="P35" s="47"/>
      <c r="Q35" s="47"/>
      <c r="R35" s="95"/>
      <c r="S35" s="49"/>
      <c r="T35" s="47"/>
      <c r="U35" s="47"/>
      <c r="V35" s="95"/>
      <c r="W35" s="47"/>
      <c r="X35" s="47"/>
      <c r="Y35" s="49"/>
      <c r="Z35" s="95"/>
      <c r="AA35" s="47"/>
      <c r="AB35" s="47"/>
      <c r="AC35" s="47"/>
      <c r="AD35" s="413">
        <f t="shared" si="1"/>
        <v>0</v>
      </c>
      <c r="AE35" s="49"/>
      <c r="AF35" s="49">
        <v>8</v>
      </c>
      <c r="AG35" s="49"/>
      <c r="AH35" s="49"/>
      <c r="AI35" s="49"/>
      <c r="AJ35" s="47"/>
      <c r="AK35" s="49"/>
      <c r="AL35" s="95"/>
      <c r="AM35" s="68"/>
      <c r="AN35" s="49"/>
      <c r="AO35" s="49"/>
      <c r="AP35" s="49"/>
      <c r="AQ35" s="411"/>
      <c r="AR35" s="49"/>
      <c r="AS35" s="95"/>
      <c r="AT35" s="49"/>
      <c r="AU35" s="95"/>
      <c r="AV35" s="49"/>
      <c r="AW35" s="49"/>
      <c r="AX35" s="49"/>
      <c r="AY35" s="49"/>
      <c r="AZ35" s="49"/>
      <c r="BA35" s="95"/>
      <c r="BB35" s="49"/>
      <c r="BC35" s="95"/>
      <c r="BD35" s="49"/>
      <c r="BE35" s="49"/>
      <c r="BF35" s="95"/>
      <c r="BG35" s="415">
        <f t="shared" si="2"/>
        <v>8</v>
      </c>
      <c r="BH35" s="47"/>
      <c r="BI35" s="49"/>
      <c r="BJ35" s="49"/>
      <c r="BK35" s="49"/>
      <c r="BL35" s="47"/>
      <c r="BM35" s="95"/>
      <c r="BN35" s="47"/>
      <c r="BO35" s="415">
        <f t="shared" si="5"/>
        <v>0</v>
      </c>
      <c r="BP35" s="83">
        <f t="shared" si="6"/>
        <v>8</v>
      </c>
      <c r="BQ35" s="147">
        <f t="shared" si="4"/>
        <v>2</v>
      </c>
      <c r="BR35" s="563" t="s">
        <v>141</v>
      </c>
      <c r="BS35" s="306" t="s">
        <v>112</v>
      </c>
      <c r="BT35" s="54"/>
      <c r="BU35" s="53"/>
    </row>
    <row r="36" spans="1:73" ht="15">
      <c r="A36" s="550"/>
      <c r="B36" s="559"/>
      <c r="C36" s="336" t="s">
        <v>143</v>
      </c>
      <c r="D36" s="47">
        <v>2</v>
      </c>
      <c r="E36" s="47"/>
      <c r="F36" s="47"/>
      <c r="G36" s="47"/>
      <c r="H36" s="95"/>
      <c r="I36" s="47"/>
      <c r="J36" s="47"/>
      <c r="K36" s="47"/>
      <c r="L36" s="49"/>
      <c r="M36" s="47"/>
      <c r="N36" s="47"/>
      <c r="O36" s="47"/>
      <c r="P36" s="47"/>
      <c r="Q36" s="47"/>
      <c r="R36" s="95"/>
      <c r="S36" s="49"/>
      <c r="T36" s="47"/>
      <c r="U36" s="47"/>
      <c r="V36" s="95"/>
      <c r="W36" s="47"/>
      <c r="X36" s="47"/>
      <c r="Y36" s="49"/>
      <c r="Z36" s="95"/>
      <c r="AA36" s="47"/>
      <c r="AB36" s="47"/>
      <c r="AC36" s="47"/>
      <c r="AD36" s="413">
        <f t="shared" si="1"/>
        <v>0</v>
      </c>
      <c r="AE36" s="49"/>
      <c r="AF36" s="49"/>
      <c r="AG36" s="49"/>
      <c r="AH36" s="49"/>
      <c r="AI36" s="49"/>
      <c r="AJ36" s="47">
        <v>4</v>
      </c>
      <c r="AK36" s="49">
        <v>4</v>
      </c>
      <c r="AL36" s="95"/>
      <c r="AM36" s="68">
        <v>8</v>
      </c>
      <c r="AN36" s="49">
        <v>4</v>
      </c>
      <c r="AO36" s="49"/>
      <c r="AP36" s="49"/>
      <c r="AQ36" s="411"/>
      <c r="AR36" s="49"/>
      <c r="AS36" s="95"/>
      <c r="AT36" s="49"/>
      <c r="AU36" s="95"/>
      <c r="AV36" s="49"/>
      <c r="AW36" s="49"/>
      <c r="AX36" s="49"/>
      <c r="AY36" s="49"/>
      <c r="AZ36" s="49"/>
      <c r="BA36" s="95"/>
      <c r="BB36" s="49"/>
      <c r="BC36" s="95"/>
      <c r="BD36" s="49"/>
      <c r="BE36" s="49"/>
      <c r="BF36" s="95"/>
      <c r="BG36" s="415">
        <f t="shared" si="2"/>
        <v>20</v>
      </c>
      <c r="BH36" s="47">
        <v>8</v>
      </c>
      <c r="BI36" s="49">
        <v>4</v>
      </c>
      <c r="BJ36" s="49">
        <v>8</v>
      </c>
      <c r="BK36" s="49">
        <v>8</v>
      </c>
      <c r="BL36" s="47">
        <v>8</v>
      </c>
      <c r="BM36" s="95"/>
      <c r="BN36" s="47">
        <v>8</v>
      </c>
      <c r="BO36" s="415">
        <f t="shared" si="5"/>
        <v>44</v>
      </c>
      <c r="BP36" s="83">
        <f t="shared" si="6"/>
        <v>64</v>
      </c>
      <c r="BQ36" s="147">
        <f t="shared" si="4"/>
        <v>16</v>
      </c>
      <c r="BR36" s="563"/>
      <c r="BS36" s="306" t="s">
        <v>143</v>
      </c>
      <c r="BT36" s="54"/>
      <c r="BU36" s="53"/>
    </row>
    <row r="37" spans="1:73" ht="15">
      <c r="A37" s="550"/>
      <c r="B37" s="559"/>
      <c r="C37" s="336" t="s">
        <v>114</v>
      </c>
      <c r="D37" s="47">
        <v>2</v>
      </c>
      <c r="E37" s="47"/>
      <c r="F37" s="47"/>
      <c r="G37" s="47"/>
      <c r="H37" s="95"/>
      <c r="I37" s="47"/>
      <c r="J37" s="47"/>
      <c r="K37" s="47"/>
      <c r="L37" s="49"/>
      <c r="M37" s="47"/>
      <c r="N37" s="47"/>
      <c r="O37" s="47"/>
      <c r="P37" s="47"/>
      <c r="Q37" s="47"/>
      <c r="R37" s="95"/>
      <c r="S37" s="49"/>
      <c r="T37" s="47"/>
      <c r="U37" s="47"/>
      <c r="V37" s="95"/>
      <c r="W37" s="47"/>
      <c r="X37" s="47"/>
      <c r="Y37" s="49"/>
      <c r="Z37" s="95"/>
      <c r="AA37" s="47"/>
      <c r="AB37" s="47"/>
      <c r="AC37" s="47"/>
      <c r="AD37" s="413">
        <f t="shared" si="1"/>
        <v>0</v>
      </c>
      <c r="AE37" s="49"/>
      <c r="AF37" s="49"/>
      <c r="AG37" s="49"/>
      <c r="AH37" s="49"/>
      <c r="AI37" s="49"/>
      <c r="AJ37" s="47"/>
      <c r="AK37" s="49"/>
      <c r="AL37" s="95"/>
      <c r="AM37" s="68"/>
      <c r="AN37" s="49"/>
      <c r="AO37" s="49"/>
      <c r="AP37" s="49"/>
      <c r="AQ37" s="411"/>
      <c r="AR37" s="49"/>
      <c r="AS37" s="95"/>
      <c r="AT37" s="49"/>
      <c r="AU37" s="95"/>
      <c r="AV37" s="49"/>
      <c r="AW37" s="49"/>
      <c r="AX37" s="49"/>
      <c r="AY37" s="49"/>
      <c r="AZ37" s="49"/>
      <c r="BA37" s="95">
        <v>10</v>
      </c>
      <c r="BB37" s="49"/>
      <c r="BC37" s="95"/>
      <c r="BD37" s="49"/>
      <c r="BE37" s="49"/>
      <c r="BF37" s="95"/>
      <c r="BG37" s="415">
        <f t="shared" si="2"/>
        <v>10</v>
      </c>
      <c r="BH37" s="47"/>
      <c r="BI37" s="49"/>
      <c r="BJ37" s="49"/>
      <c r="BK37" s="49"/>
      <c r="BL37" s="47"/>
      <c r="BM37" s="95">
        <v>4</v>
      </c>
      <c r="BN37" s="47"/>
      <c r="BO37" s="415">
        <f t="shared" si="5"/>
        <v>4</v>
      </c>
      <c r="BP37" s="83">
        <f t="shared" si="6"/>
        <v>14</v>
      </c>
      <c r="BQ37" s="147">
        <f t="shared" si="4"/>
        <v>3.5</v>
      </c>
      <c r="BR37" s="563"/>
      <c r="BS37" s="306" t="s">
        <v>114</v>
      </c>
      <c r="BT37" s="54"/>
      <c r="BU37" s="53"/>
    </row>
    <row r="38" spans="1:73" ht="15">
      <c r="A38" s="549"/>
      <c r="B38" s="557"/>
      <c r="C38" s="333" t="s">
        <v>128</v>
      </c>
      <c r="D38" s="47">
        <v>2</v>
      </c>
      <c r="E38" s="47"/>
      <c r="F38" s="47"/>
      <c r="G38" s="47"/>
      <c r="H38" s="95"/>
      <c r="I38" s="47"/>
      <c r="J38" s="47"/>
      <c r="K38" s="47"/>
      <c r="L38" s="49"/>
      <c r="M38" s="47"/>
      <c r="N38" s="47"/>
      <c r="O38" s="47"/>
      <c r="P38" s="47"/>
      <c r="Q38" s="47"/>
      <c r="R38" s="95"/>
      <c r="S38" s="49"/>
      <c r="T38" s="47"/>
      <c r="U38" s="47"/>
      <c r="V38" s="95"/>
      <c r="W38" s="47"/>
      <c r="X38" s="47"/>
      <c r="Y38" s="49"/>
      <c r="Z38" s="95"/>
      <c r="AA38" s="47"/>
      <c r="AB38" s="47"/>
      <c r="AC38" s="47"/>
      <c r="AD38" s="413">
        <f aca="true" t="shared" si="7" ref="AD38:AD61">SUM(E38:AC38)</f>
        <v>0</v>
      </c>
      <c r="AE38" s="49"/>
      <c r="AF38" s="49"/>
      <c r="AG38" s="49"/>
      <c r="AH38" s="49"/>
      <c r="AI38" s="49"/>
      <c r="AJ38" s="47"/>
      <c r="AK38" s="49"/>
      <c r="AL38" s="95"/>
      <c r="AM38" s="68"/>
      <c r="AN38" s="49"/>
      <c r="AO38" s="49">
        <v>8</v>
      </c>
      <c r="AP38" s="49">
        <v>8</v>
      </c>
      <c r="AQ38" s="411"/>
      <c r="AR38" s="49">
        <v>8</v>
      </c>
      <c r="AS38" s="95"/>
      <c r="AT38" s="49">
        <v>8</v>
      </c>
      <c r="AU38" s="95"/>
      <c r="AV38" s="49"/>
      <c r="AW38" s="49"/>
      <c r="AX38" s="49"/>
      <c r="AY38" s="49"/>
      <c r="AZ38" s="49"/>
      <c r="BA38" s="95"/>
      <c r="BB38" s="49"/>
      <c r="BC38" s="95"/>
      <c r="BD38" s="49"/>
      <c r="BE38" s="49"/>
      <c r="BF38" s="95"/>
      <c r="BG38" s="415">
        <f t="shared" si="2"/>
        <v>32</v>
      </c>
      <c r="BH38" s="47"/>
      <c r="BI38" s="49"/>
      <c r="BJ38" s="49"/>
      <c r="BK38" s="49"/>
      <c r="BL38" s="47"/>
      <c r="BM38" s="95"/>
      <c r="BN38" s="47"/>
      <c r="BO38" s="415">
        <f t="shared" si="5"/>
        <v>0</v>
      </c>
      <c r="BP38" s="83">
        <f t="shared" si="6"/>
        <v>32</v>
      </c>
      <c r="BQ38" s="147">
        <f t="shared" si="4"/>
        <v>8</v>
      </c>
      <c r="BR38" s="563"/>
      <c r="BS38" s="306" t="s">
        <v>501</v>
      </c>
      <c r="BT38" s="421">
        <f>BQ35+BQ36+BQ37+BQ38</f>
        <v>29.5</v>
      </c>
      <c r="BU38" s="53"/>
    </row>
    <row r="39" spans="1:73" ht="24.75">
      <c r="A39" s="548">
        <f>A35+1</f>
        <v>14</v>
      </c>
      <c r="B39" s="556" t="s">
        <v>164</v>
      </c>
      <c r="C39" s="333" t="s">
        <v>123</v>
      </c>
      <c r="D39" s="47" t="s">
        <v>105</v>
      </c>
      <c r="E39" s="47"/>
      <c r="F39" s="47"/>
      <c r="G39" s="47"/>
      <c r="H39" s="95"/>
      <c r="I39" s="47"/>
      <c r="J39" s="47"/>
      <c r="K39" s="47"/>
      <c r="L39" s="49"/>
      <c r="M39" s="47"/>
      <c r="N39" s="47"/>
      <c r="O39" s="47"/>
      <c r="P39" s="47"/>
      <c r="Q39" s="47"/>
      <c r="R39" s="95"/>
      <c r="S39" s="49"/>
      <c r="T39" s="47"/>
      <c r="U39" s="47"/>
      <c r="V39" s="95"/>
      <c r="W39" s="47"/>
      <c r="X39" s="47"/>
      <c r="Y39" s="49">
        <v>68</v>
      </c>
      <c r="Z39" s="95"/>
      <c r="AA39" s="47"/>
      <c r="AB39" s="47"/>
      <c r="AC39" s="47"/>
      <c r="AD39" s="413">
        <f t="shared" si="7"/>
        <v>68</v>
      </c>
      <c r="AE39" s="49"/>
      <c r="AF39" s="49"/>
      <c r="AG39" s="49"/>
      <c r="AH39" s="49"/>
      <c r="AI39" s="49"/>
      <c r="AJ39" s="47"/>
      <c r="AK39" s="49"/>
      <c r="AL39" s="95"/>
      <c r="AM39" s="68"/>
      <c r="AN39" s="49"/>
      <c r="AO39" s="49"/>
      <c r="AP39" s="49"/>
      <c r="AQ39" s="411"/>
      <c r="AR39" s="49"/>
      <c r="AS39" s="95"/>
      <c r="AT39" s="49"/>
      <c r="AU39" s="95"/>
      <c r="AV39" s="49"/>
      <c r="AW39" s="49"/>
      <c r="AX39" s="49"/>
      <c r="AY39" s="49"/>
      <c r="AZ39" s="49"/>
      <c r="BA39" s="95"/>
      <c r="BB39" s="49"/>
      <c r="BC39" s="95"/>
      <c r="BD39" s="49"/>
      <c r="BE39" s="49"/>
      <c r="BF39" s="95"/>
      <c r="BG39" s="415">
        <f t="shared" si="2"/>
        <v>0</v>
      </c>
      <c r="BH39" s="47"/>
      <c r="BI39" s="49"/>
      <c r="BJ39" s="49"/>
      <c r="BK39" s="49"/>
      <c r="BL39" s="47"/>
      <c r="BM39" s="95"/>
      <c r="BN39" s="47"/>
      <c r="BO39" s="415">
        <f t="shared" si="5"/>
        <v>0</v>
      </c>
      <c r="BP39" s="83">
        <f t="shared" si="6"/>
        <v>68</v>
      </c>
      <c r="BQ39" s="147">
        <f t="shared" si="4"/>
        <v>17</v>
      </c>
      <c r="BR39" s="564" t="s">
        <v>164</v>
      </c>
      <c r="BS39" s="306" t="s">
        <v>123</v>
      </c>
      <c r="BT39" s="54"/>
      <c r="BU39" s="53"/>
    </row>
    <row r="40" spans="1:73" ht="15">
      <c r="A40" s="549"/>
      <c r="B40" s="557"/>
      <c r="C40" s="333" t="s">
        <v>114</v>
      </c>
      <c r="D40" s="47" t="s">
        <v>105</v>
      </c>
      <c r="E40" s="47"/>
      <c r="F40" s="47"/>
      <c r="G40" s="47"/>
      <c r="H40" s="95"/>
      <c r="I40" s="47"/>
      <c r="J40" s="47"/>
      <c r="K40" s="47"/>
      <c r="L40" s="49"/>
      <c r="M40" s="47"/>
      <c r="N40" s="47"/>
      <c r="O40" s="47"/>
      <c r="P40" s="47"/>
      <c r="Q40" s="47"/>
      <c r="R40" s="95"/>
      <c r="S40" s="49"/>
      <c r="T40" s="47"/>
      <c r="U40" s="47"/>
      <c r="V40" s="95"/>
      <c r="W40" s="47"/>
      <c r="X40" s="47"/>
      <c r="Y40" s="49"/>
      <c r="Z40" s="95">
        <v>32</v>
      </c>
      <c r="AA40" s="47"/>
      <c r="AB40" s="47"/>
      <c r="AC40" s="47"/>
      <c r="AD40" s="413">
        <f t="shared" si="7"/>
        <v>32</v>
      </c>
      <c r="AE40" s="49"/>
      <c r="AF40" s="49"/>
      <c r="AG40" s="49"/>
      <c r="AH40" s="49"/>
      <c r="AI40" s="49"/>
      <c r="AJ40" s="47"/>
      <c r="AK40" s="49"/>
      <c r="AL40" s="95"/>
      <c r="AM40" s="68"/>
      <c r="AN40" s="49"/>
      <c r="AO40" s="49"/>
      <c r="AP40" s="49"/>
      <c r="AQ40" s="411"/>
      <c r="AR40" s="49"/>
      <c r="AS40" s="95"/>
      <c r="AT40" s="49"/>
      <c r="AU40" s="95"/>
      <c r="AV40" s="49"/>
      <c r="AW40" s="49"/>
      <c r="AX40" s="49"/>
      <c r="AY40" s="49"/>
      <c r="AZ40" s="49"/>
      <c r="BA40" s="95"/>
      <c r="BB40" s="49"/>
      <c r="BC40" s="95"/>
      <c r="BD40" s="49"/>
      <c r="BE40" s="49"/>
      <c r="BF40" s="95"/>
      <c r="BG40" s="415">
        <f t="shared" si="2"/>
        <v>0</v>
      </c>
      <c r="BH40" s="47"/>
      <c r="BI40" s="49"/>
      <c r="BJ40" s="49"/>
      <c r="BK40" s="49"/>
      <c r="BL40" s="47"/>
      <c r="BM40" s="95"/>
      <c r="BN40" s="47"/>
      <c r="BO40" s="415">
        <f t="shared" si="5"/>
        <v>0</v>
      </c>
      <c r="BP40" s="83">
        <f t="shared" si="6"/>
        <v>32</v>
      </c>
      <c r="BQ40" s="147">
        <f t="shared" si="4"/>
        <v>8</v>
      </c>
      <c r="BR40" s="565"/>
      <c r="BS40" s="306" t="s">
        <v>114</v>
      </c>
      <c r="BT40" s="421">
        <f>BQ39+BQ40</f>
        <v>25</v>
      </c>
      <c r="BU40" s="53"/>
    </row>
    <row r="41" spans="1:73" ht="15">
      <c r="A41" s="548">
        <f>A39+1</f>
        <v>15</v>
      </c>
      <c r="B41" s="556" t="s">
        <v>133</v>
      </c>
      <c r="C41" s="333" t="s">
        <v>113</v>
      </c>
      <c r="D41" s="47">
        <v>1</v>
      </c>
      <c r="E41" s="47"/>
      <c r="F41" s="47"/>
      <c r="G41" s="47"/>
      <c r="H41" s="95"/>
      <c r="I41" s="47"/>
      <c r="J41" s="47"/>
      <c r="K41" s="47"/>
      <c r="L41" s="49"/>
      <c r="M41" s="47"/>
      <c r="N41" s="47"/>
      <c r="O41" s="47"/>
      <c r="P41" s="47"/>
      <c r="Q41" s="47"/>
      <c r="R41" s="95"/>
      <c r="S41" s="49"/>
      <c r="T41" s="47"/>
      <c r="U41" s="47"/>
      <c r="V41" s="95"/>
      <c r="W41" s="47"/>
      <c r="X41" s="47"/>
      <c r="Y41" s="49"/>
      <c r="Z41" s="95"/>
      <c r="AA41" s="47"/>
      <c r="AB41" s="47"/>
      <c r="AC41" s="47"/>
      <c r="AD41" s="413">
        <f t="shared" si="7"/>
        <v>0</v>
      </c>
      <c r="AE41" s="49">
        <v>20</v>
      </c>
      <c r="AF41" s="49"/>
      <c r="AG41" s="49"/>
      <c r="AH41" s="49"/>
      <c r="AI41" s="49">
        <v>20</v>
      </c>
      <c r="AJ41" s="47"/>
      <c r="AK41" s="49"/>
      <c r="AL41" s="95"/>
      <c r="AM41" s="68"/>
      <c r="AN41" s="49"/>
      <c r="AO41" s="49"/>
      <c r="AP41" s="49">
        <v>20</v>
      </c>
      <c r="AQ41" s="411"/>
      <c r="AR41" s="49"/>
      <c r="AS41" s="95"/>
      <c r="AT41" s="49"/>
      <c r="AU41" s="95"/>
      <c r="AV41" s="49"/>
      <c r="AW41" s="49"/>
      <c r="AX41" s="49"/>
      <c r="AY41" s="49"/>
      <c r="AZ41" s="49"/>
      <c r="BA41" s="95"/>
      <c r="BB41" s="49"/>
      <c r="BC41" s="95"/>
      <c r="BD41" s="49">
        <v>20</v>
      </c>
      <c r="BE41" s="49"/>
      <c r="BF41" s="95"/>
      <c r="BG41" s="415">
        <f t="shared" si="2"/>
        <v>80</v>
      </c>
      <c r="BH41" s="47"/>
      <c r="BI41" s="49"/>
      <c r="BJ41" s="49"/>
      <c r="BK41" s="49">
        <v>20</v>
      </c>
      <c r="BL41" s="47"/>
      <c r="BM41" s="95"/>
      <c r="BN41" s="47"/>
      <c r="BO41" s="415">
        <f t="shared" si="5"/>
        <v>20</v>
      </c>
      <c r="BP41" s="83">
        <f t="shared" si="6"/>
        <v>100</v>
      </c>
      <c r="BQ41" s="147">
        <f t="shared" si="4"/>
        <v>25</v>
      </c>
      <c r="BR41" s="564" t="s">
        <v>133</v>
      </c>
      <c r="BS41" s="306" t="s">
        <v>481</v>
      </c>
      <c r="BT41" s="54"/>
      <c r="BU41" s="53"/>
    </row>
    <row r="42" spans="1:73" ht="15">
      <c r="A42" s="550"/>
      <c r="B42" s="559"/>
      <c r="C42" s="333" t="s">
        <v>114</v>
      </c>
      <c r="D42" s="47">
        <v>1</v>
      </c>
      <c r="E42" s="47"/>
      <c r="F42" s="47"/>
      <c r="G42" s="47"/>
      <c r="H42" s="95"/>
      <c r="I42" s="47"/>
      <c r="J42" s="47"/>
      <c r="K42" s="47"/>
      <c r="L42" s="49"/>
      <c r="M42" s="47"/>
      <c r="N42" s="47"/>
      <c r="O42" s="47"/>
      <c r="P42" s="47"/>
      <c r="Q42" s="47"/>
      <c r="R42" s="95"/>
      <c r="S42" s="49"/>
      <c r="T42" s="47"/>
      <c r="U42" s="47"/>
      <c r="V42" s="95"/>
      <c r="W42" s="47"/>
      <c r="X42" s="47"/>
      <c r="Y42" s="49"/>
      <c r="Z42" s="95"/>
      <c r="AA42" s="47"/>
      <c r="AB42" s="47"/>
      <c r="AC42" s="47"/>
      <c r="AD42" s="413">
        <f t="shared" si="7"/>
        <v>0</v>
      </c>
      <c r="AE42" s="49"/>
      <c r="AF42" s="49"/>
      <c r="AG42" s="49"/>
      <c r="AH42" s="49"/>
      <c r="AI42" s="49"/>
      <c r="AJ42" s="47"/>
      <c r="AK42" s="49"/>
      <c r="AL42" s="95"/>
      <c r="AM42" s="68"/>
      <c r="AN42" s="49"/>
      <c r="AO42" s="49"/>
      <c r="AP42" s="49"/>
      <c r="AQ42" s="411">
        <v>12</v>
      </c>
      <c r="AR42" s="49"/>
      <c r="AS42" s="95"/>
      <c r="AT42" s="49"/>
      <c r="AU42" s="95"/>
      <c r="AV42" s="49"/>
      <c r="AW42" s="49"/>
      <c r="AX42" s="49"/>
      <c r="AY42" s="49"/>
      <c r="AZ42" s="49"/>
      <c r="BA42" s="95"/>
      <c r="BB42" s="49"/>
      <c r="BC42" s="95"/>
      <c r="BD42" s="49"/>
      <c r="BE42" s="49"/>
      <c r="BF42" s="95"/>
      <c r="BG42" s="415">
        <f t="shared" si="2"/>
        <v>12</v>
      </c>
      <c r="BH42" s="47"/>
      <c r="BI42" s="49"/>
      <c r="BJ42" s="49"/>
      <c r="BK42" s="49"/>
      <c r="BL42" s="47"/>
      <c r="BM42" s="95"/>
      <c r="BN42" s="47"/>
      <c r="BO42" s="415">
        <f t="shared" si="5"/>
        <v>0</v>
      </c>
      <c r="BP42" s="83">
        <f t="shared" si="6"/>
        <v>12</v>
      </c>
      <c r="BQ42" s="147">
        <f t="shared" si="4"/>
        <v>3</v>
      </c>
      <c r="BR42" s="577"/>
      <c r="BS42" s="306" t="s">
        <v>114</v>
      </c>
      <c r="BT42" s="54"/>
      <c r="BU42" s="53"/>
    </row>
    <row r="43" spans="1:73" ht="15">
      <c r="A43" s="549"/>
      <c r="B43" s="557"/>
      <c r="C43" s="334" t="s">
        <v>112</v>
      </c>
      <c r="D43" s="47">
        <v>1</v>
      </c>
      <c r="E43" s="47"/>
      <c r="F43" s="47"/>
      <c r="G43" s="47"/>
      <c r="H43" s="95"/>
      <c r="I43" s="47"/>
      <c r="J43" s="47"/>
      <c r="K43" s="47"/>
      <c r="L43" s="49"/>
      <c r="M43" s="47"/>
      <c r="N43" s="47"/>
      <c r="O43" s="47"/>
      <c r="P43" s="47"/>
      <c r="Q43" s="47"/>
      <c r="R43" s="95"/>
      <c r="S43" s="49"/>
      <c r="T43" s="47"/>
      <c r="U43" s="47"/>
      <c r="V43" s="95"/>
      <c r="W43" s="47"/>
      <c r="X43" s="47"/>
      <c r="Y43" s="49"/>
      <c r="Z43" s="95"/>
      <c r="AA43" s="47"/>
      <c r="AB43" s="47"/>
      <c r="AC43" s="47"/>
      <c r="AD43" s="413">
        <f t="shared" si="7"/>
        <v>0</v>
      </c>
      <c r="AE43" s="49"/>
      <c r="AF43" s="49"/>
      <c r="AG43" s="49"/>
      <c r="AH43" s="49"/>
      <c r="AI43" s="49"/>
      <c r="AJ43" s="47"/>
      <c r="AK43" s="49"/>
      <c r="AL43" s="95"/>
      <c r="AM43" s="68"/>
      <c r="AN43" s="49"/>
      <c r="AO43" s="49"/>
      <c r="AP43" s="49"/>
      <c r="AQ43" s="411"/>
      <c r="AR43" s="49"/>
      <c r="AS43" s="95"/>
      <c r="AT43" s="49"/>
      <c r="AU43" s="95"/>
      <c r="AV43" s="49"/>
      <c r="AW43" s="49"/>
      <c r="AX43" s="49"/>
      <c r="AY43" s="49"/>
      <c r="AZ43" s="49"/>
      <c r="BA43" s="95"/>
      <c r="BB43" s="49"/>
      <c r="BC43" s="95"/>
      <c r="BD43" s="49">
        <v>2</v>
      </c>
      <c r="BE43" s="49"/>
      <c r="BF43" s="95"/>
      <c r="BG43" s="415">
        <f t="shared" si="2"/>
        <v>2</v>
      </c>
      <c r="BH43" s="47"/>
      <c r="BI43" s="49"/>
      <c r="BJ43" s="49"/>
      <c r="BK43" s="49">
        <v>4</v>
      </c>
      <c r="BL43" s="47"/>
      <c r="BM43" s="95"/>
      <c r="BN43" s="47"/>
      <c r="BO43" s="415">
        <f t="shared" si="5"/>
        <v>4</v>
      </c>
      <c r="BP43" s="83">
        <f t="shared" si="6"/>
        <v>6</v>
      </c>
      <c r="BQ43" s="147">
        <f t="shared" si="4"/>
        <v>1.5</v>
      </c>
      <c r="BR43" s="565"/>
      <c r="BS43" s="306" t="s">
        <v>112</v>
      </c>
      <c r="BT43" s="421">
        <f>BQ41+BQ42+BQ43</f>
        <v>29.5</v>
      </c>
      <c r="BU43" s="53"/>
    </row>
    <row r="44" spans="1:73" ht="15">
      <c r="A44" s="548">
        <f>A41+1</f>
        <v>16</v>
      </c>
      <c r="B44" s="556" t="s">
        <v>203</v>
      </c>
      <c r="C44" s="334" t="s">
        <v>204</v>
      </c>
      <c r="D44" s="47">
        <v>1</v>
      </c>
      <c r="E44" s="47"/>
      <c r="F44" s="47"/>
      <c r="G44" s="47"/>
      <c r="H44" s="95"/>
      <c r="I44" s="47"/>
      <c r="J44" s="47"/>
      <c r="K44" s="47"/>
      <c r="L44" s="49"/>
      <c r="M44" s="47"/>
      <c r="N44" s="47"/>
      <c r="O44" s="47"/>
      <c r="P44" s="47"/>
      <c r="Q44" s="47"/>
      <c r="R44" s="95"/>
      <c r="S44" s="49"/>
      <c r="T44" s="47"/>
      <c r="U44" s="47"/>
      <c r="V44" s="95"/>
      <c r="W44" s="47"/>
      <c r="X44" s="47"/>
      <c r="Y44" s="49"/>
      <c r="Z44" s="95"/>
      <c r="AA44" s="47"/>
      <c r="AB44" s="47"/>
      <c r="AC44" s="47"/>
      <c r="AD44" s="413">
        <f t="shared" si="7"/>
        <v>0</v>
      </c>
      <c r="AE44" s="49">
        <v>4</v>
      </c>
      <c r="AF44" s="49">
        <v>4</v>
      </c>
      <c r="AG44" s="49">
        <v>4</v>
      </c>
      <c r="AH44" s="49">
        <v>4</v>
      </c>
      <c r="AI44" s="49">
        <v>4</v>
      </c>
      <c r="AJ44" s="49">
        <v>4</v>
      </c>
      <c r="AK44" s="49">
        <v>4</v>
      </c>
      <c r="AL44" s="95"/>
      <c r="AM44" s="49">
        <v>4</v>
      </c>
      <c r="AN44" s="49">
        <v>4</v>
      </c>
      <c r="AO44" s="49">
        <v>4</v>
      </c>
      <c r="AP44" s="49">
        <v>4</v>
      </c>
      <c r="AQ44" s="411"/>
      <c r="AR44" s="49">
        <v>4</v>
      </c>
      <c r="AS44" s="95"/>
      <c r="AT44" s="49">
        <v>4</v>
      </c>
      <c r="AU44" s="95"/>
      <c r="AV44" s="49">
        <v>4</v>
      </c>
      <c r="AW44" s="49">
        <v>4</v>
      </c>
      <c r="AX44" s="49">
        <v>4</v>
      </c>
      <c r="AY44" s="49">
        <v>4</v>
      </c>
      <c r="AZ44" s="49">
        <v>4</v>
      </c>
      <c r="BA44" s="95"/>
      <c r="BB44" s="49">
        <v>4</v>
      </c>
      <c r="BC44" s="95"/>
      <c r="BD44" s="49">
        <v>4</v>
      </c>
      <c r="BE44" s="49">
        <v>4</v>
      </c>
      <c r="BF44" s="95"/>
      <c r="BG44" s="415">
        <f t="shared" si="2"/>
        <v>84</v>
      </c>
      <c r="BH44" s="47"/>
      <c r="BI44" s="49"/>
      <c r="BJ44" s="49"/>
      <c r="BK44" s="49"/>
      <c r="BL44" s="47"/>
      <c r="BM44" s="95"/>
      <c r="BN44" s="47"/>
      <c r="BO44" s="415">
        <f t="shared" si="5"/>
        <v>0</v>
      </c>
      <c r="BP44" s="83">
        <f t="shared" si="6"/>
        <v>84</v>
      </c>
      <c r="BQ44" s="147">
        <f t="shared" si="4"/>
        <v>21</v>
      </c>
      <c r="BR44" s="564" t="s">
        <v>203</v>
      </c>
      <c r="BS44" s="349" t="s">
        <v>204</v>
      </c>
      <c r="BT44" s="54"/>
      <c r="BU44" s="53"/>
    </row>
    <row r="45" spans="1:73" ht="15">
      <c r="A45" s="549"/>
      <c r="B45" s="557"/>
      <c r="C45" s="334" t="s">
        <v>205</v>
      </c>
      <c r="D45" s="47" t="s">
        <v>105</v>
      </c>
      <c r="E45" s="47"/>
      <c r="F45" s="47"/>
      <c r="G45" s="47"/>
      <c r="H45" s="95"/>
      <c r="I45" s="47"/>
      <c r="J45" s="47"/>
      <c r="K45" s="47"/>
      <c r="L45" s="49"/>
      <c r="M45" s="47"/>
      <c r="N45" s="47"/>
      <c r="O45" s="47"/>
      <c r="P45" s="47"/>
      <c r="Q45" s="47"/>
      <c r="R45" s="95"/>
      <c r="S45" s="49"/>
      <c r="T45" s="47"/>
      <c r="U45" s="47"/>
      <c r="V45" s="95"/>
      <c r="W45" s="47"/>
      <c r="X45" s="47"/>
      <c r="Y45" s="49"/>
      <c r="Z45" s="95"/>
      <c r="AA45" s="47"/>
      <c r="AB45" s="47"/>
      <c r="AC45" s="47"/>
      <c r="AD45" s="413">
        <f t="shared" si="7"/>
        <v>0</v>
      </c>
      <c r="AE45" s="49"/>
      <c r="AF45" s="49"/>
      <c r="AG45" s="49"/>
      <c r="AH45" s="49"/>
      <c r="AI45" s="49"/>
      <c r="AJ45" s="47"/>
      <c r="AK45" s="49"/>
      <c r="AL45" s="95"/>
      <c r="AM45" s="49"/>
      <c r="AN45" s="49"/>
      <c r="AO45" s="49"/>
      <c r="AP45" s="49"/>
      <c r="AQ45" s="411"/>
      <c r="AR45" s="49"/>
      <c r="AS45" s="95"/>
      <c r="AT45" s="49"/>
      <c r="AU45" s="95"/>
      <c r="AV45" s="49"/>
      <c r="AW45" s="49"/>
      <c r="AX45" s="49"/>
      <c r="AY45" s="49"/>
      <c r="AZ45" s="49"/>
      <c r="BA45" s="95"/>
      <c r="BB45" s="49"/>
      <c r="BC45" s="95"/>
      <c r="BD45" s="49"/>
      <c r="BE45" s="49"/>
      <c r="BF45" s="95"/>
      <c r="BG45" s="415">
        <f t="shared" si="2"/>
        <v>0</v>
      </c>
      <c r="BH45" s="47"/>
      <c r="BI45" s="49"/>
      <c r="BJ45" s="49"/>
      <c r="BK45" s="49"/>
      <c r="BL45" s="47"/>
      <c r="BM45" s="95"/>
      <c r="BN45" s="47"/>
      <c r="BO45" s="415">
        <f t="shared" si="5"/>
        <v>0</v>
      </c>
      <c r="BP45" s="83">
        <f t="shared" si="6"/>
        <v>0</v>
      </c>
      <c r="BQ45" s="147">
        <f t="shared" si="4"/>
        <v>0</v>
      </c>
      <c r="BR45" s="565"/>
      <c r="BS45" s="349" t="s">
        <v>205</v>
      </c>
      <c r="BT45" s="421">
        <f>BQ44+BQ45</f>
        <v>21</v>
      </c>
      <c r="BU45" s="53"/>
    </row>
    <row r="46" spans="1:73" ht="36">
      <c r="A46" s="309">
        <f>A44+1</f>
        <v>17</v>
      </c>
      <c r="B46" s="299" t="s">
        <v>472</v>
      </c>
      <c r="C46" s="334" t="s">
        <v>469</v>
      </c>
      <c r="D46" s="47"/>
      <c r="E46" s="47"/>
      <c r="F46" s="47"/>
      <c r="G46" s="47"/>
      <c r="H46" s="95"/>
      <c r="I46" s="47"/>
      <c r="J46" s="47"/>
      <c r="K46" s="47">
        <v>8</v>
      </c>
      <c r="L46" s="49"/>
      <c r="M46" s="47">
        <v>8</v>
      </c>
      <c r="N46" s="47">
        <v>8</v>
      </c>
      <c r="O46" s="47">
        <v>8</v>
      </c>
      <c r="P46" s="47">
        <v>8</v>
      </c>
      <c r="Q46" s="47">
        <v>8</v>
      </c>
      <c r="R46" s="95"/>
      <c r="S46" s="49">
        <v>8</v>
      </c>
      <c r="T46" s="47">
        <v>8</v>
      </c>
      <c r="U46" s="47">
        <v>8</v>
      </c>
      <c r="V46" s="95"/>
      <c r="W46" s="47">
        <v>8</v>
      </c>
      <c r="X46" s="47">
        <v>8</v>
      </c>
      <c r="Y46" s="49">
        <v>8</v>
      </c>
      <c r="Z46" s="95"/>
      <c r="AA46" s="47"/>
      <c r="AB46" s="47"/>
      <c r="AC46" s="47"/>
      <c r="AD46" s="413">
        <f t="shared" si="7"/>
        <v>96</v>
      </c>
      <c r="AE46" s="49"/>
      <c r="AF46" s="49"/>
      <c r="AG46" s="49"/>
      <c r="AH46" s="49"/>
      <c r="AI46" s="49"/>
      <c r="AJ46" s="47"/>
      <c r="AK46" s="49"/>
      <c r="AL46" s="95"/>
      <c r="AM46" s="49"/>
      <c r="AN46" s="49"/>
      <c r="AO46" s="49"/>
      <c r="AP46" s="49"/>
      <c r="AQ46" s="411"/>
      <c r="AR46" s="49"/>
      <c r="AS46" s="95"/>
      <c r="AT46" s="49"/>
      <c r="AU46" s="95"/>
      <c r="AV46" s="49"/>
      <c r="AW46" s="49"/>
      <c r="AX46" s="49"/>
      <c r="AY46" s="49"/>
      <c r="AZ46" s="49"/>
      <c r="BA46" s="95"/>
      <c r="BB46" s="49"/>
      <c r="BC46" s="95"/>
      <c r="BD46" s="49"/>
      <c r="BE46" s="49"/>
      <c r="BF46" s="95"/>
      <c r="BG46" s="415"/>
      <c r="BH46" s="47"/>
      <c r="BI46" s="49"/>
      <c r="BJ46" s="49"/>
      <c r="BK46" s="49"/>
      <c r="BL46" s="47"/>
      <c r="BM46" s="95"/>
      <c r="BN46" s="47"/>
      <c r="BO46" s="415"/>
      <c r="BP46" s="83"/>
      <c r="BQ46" s="147">
        <f t="shared" si="4"/>
        <v>24</v>
      </c>
      <c r="BR46" s="327" t="str">
        <f>B46</f>
        <v>Григорьева Елена Николаевна</v>
      </c>
      <c r="BS46" s="349" t="s">
        <v>502</v>
      </c>
      <c r="BT46" s="421">
        <f>BQ46</f>
        <v>24</v>
      </c>
      <c r="BU46" s="53"/>
    </row>
    <row r="47" spans="1:73" ht="28.5" customHeight="1">
      <c r="A47" s="310">
        <f>A46+1</f>
        <v>18</v>
      </c>
      <c r="B47" s="301" t="s">
        <v>172</v>
      </c>
      <c r="C47" s="346" t="s">
        <v>128</v>
      </c>
      <c r="D47" s="47">
        <v>1</v>
      </c>
      <c r="E47" s="47"/>
      <c r="F47" s="47"/>
      <c r="G47" s="47"/>
      <c r="H47" s="95"/>
      <c r="I47" s="47"/>
      <c r="J47" s="47"/>
      <c r="K47" s="47"/>
      <c r="L47" s="49"/>
      <c r="M47" s="47"/>
      <c r="N47" s="47"/>
      <c r="O47" s="47"/>
      <c r="P47" s="47"/>
      <c r="Q47" s="47"/>
      <c r="R47" s="95"/>
      <c r="S47" s="49"/>
      <c r="T47" s="47"/>
      <c r="U47" s="47"/>
      <c r="V47" s="95"/>
      <c r="W47" s="47"/>
      <c r="X47" s="47"/>
      <c r="Y47" s="49"/>
      <c r="Z47" s="95"/>
      <c r="AA47" s="47"/>
      <c r="AB47" s="47"/>
      <c r="AC47" s="47"/>
      <c r="AD47" s="413">
        <f t="shared" si="7"/>
        <v>0</v>
      </c>
      <c r="AE47" s="49">
        <v>8</v>
      </c>
      <c r="AF47" s="49"/>
      <c r="AG47" s="49">
        <v>8</v>
      </c>
      <c r="AH47" s="49">
        <v>8</v>
      </c>
      <c r="AI47" s="49">
        <v>8</v>
      </c>
      <c r="AJ47" s="47">
        <v>8</v>
      </c>
      <c r="AK47" s="49">
        <v>8</v>
      </c>
      <c r="AL47" s="95"/>
      <c r="AM47" s="68"/>
      <c r="AN47" s="49">
        <v>8</v>
      </c>
      <c r="AO47" s="49">
        <v>8</v>
      </c>
      <c r="AP47" s="49">
        <v>8</v>
      </c>
      <c r="AQ47" s="411"/>
      <c r="AR47" s="49">
        <v>8</v>
      </c>
      <c r="AS47" s="95"/>
      <c r="AT47" s="49">
        <v>8</v>
      </c>
      <c r="AU47" s="95"/>
      <c r="AV47" s="49">
        <v>4</v>
      </c>
      <c r="AW47" s="49">
        <v>4</v>
      </c>
      <c r="AX47" s="49">
        <v>4</v>
      </c>
      <c r="AY47" s="49">
        <v>4</v>
      </c>
      <c r="AZ47" s="49"/>
      <c r="BA47" s="95"/>
      <c r="BB47" s="49"/>
      <c r="BC47" s="95"/>
      <c r="BD47" s="49"/>
      <c r="BE47" s="49"/>
      <c r="BF47" s="95"/>
      <c r="BG47" s="415">
        <f aca="true" t="shared" si="8" ref="BG47:BG68">SUM(AE47:BF47)</f>
        <v>104</v>
      </c>
      <c r="BH47" s="47"/>
      <c r="BI47" s="49"/>
      <c r="BJ47" s="49"/>
      <c r="BK47" s="49"/>
      <c r="BL47" s="47"/>
      <c r="BM47" s="95"/>
      <c r="BN47" s="47"/>
      <c r="BO47" s="415">
        <f aca="true" t="shared" si="9" ref="BO47:BO64">SUM(BH47:BN47)</f>
        <v>0</v>
      </c>
      <c r="BP47" s="83">
        <f aca="true" t="shared" si="10" ref="BP47:BP64">BO47+BG47+AD47</f>
        <v>104</v>
      </c>
      <c r="BQ47" s="147">
        <f t="shared" si="4"/>
        <v>26</v>
      </c>
      <c r="BR47" s="346" t="s">
        <v>172</v>
      </c>
      <c r="BS47" s="306" t="s">
        <v>501</v>
      </c>
      <c r="BT47" s="421">
        <f>BQ47</f>
        <v>26</v>
      </c>
      <c r="BU47" s="53"/>
    </row>
    <row r="48" spans="1:73" ht="24.75" customHeight="1">
      <c r="A48" s="548">
        <f>A47+1</f>
        <v>19</v>
      </c>
      <c r="B48" s="556" t="s">
        <v>159</v>
      </c>
      <c r="C48" s="333" t="s">
        <v>157</v>
      </c>
      <c r="D48" s="47" t="s">
        <v>105</v>
      </c>
      <c r="E48" s="47">
        <v>8</v>
      </c>
      <c r="F48" s="47">
        <v>8</v>
      </c>
      <c r="G48" s="47">
        <v>8</v>
      </c>
      <c r="H48" s="95"/>
      <c r="I48" s="47">
        <v>8</v>
      </c>
      <c r="J48" s="47"/>
      <c r="K48" s="47"/>
      <c r="L48" s="49">
        <v>8</v>
      </c>
      <c r="M48" s="47">
        <v>8</v>
      </c>
      <c r="N48" s="47">
        <v>8</v>
      </c>
      <c r="O48" s="47"/>
      <c r="P48" s="47"/>
      <c r="Q48" s="47">
        <v>8</v>
      </c>
      <c r="R48" s="95"/>
      <c r="S48" s="49">
        <v>8</v>
      </c>
      <c r="T48" s="47">
        <v>8</v>
      </c>
      <c r="U48" s="47">
        <v>8</v>
      </c>
      <c r="V48" s="95"/>
      <c r="W48" s="47"/>
      <c r="X48" s="47"/>
      <c r="Y48" s="49"/>
      <c r="Z48" s="95"/>
      <c r="AA48" s="47"/>
      <c r="AB48" s="47"/>
      <c r="AC48" s="47"/>
      <c r="AD48" s="413">
        <f t="shared" si="7"/>
        <v>88</v>
      </c>
      <c r="AE48" s="49"/>
      <c r="AF48" s="49"/>
      <c r="AG48" s="49"/>
      <c r="AH48" s="49"/>
      <c r="AI48" s="49"/>
      <c r="AJ48" s="310">
        <v>12</v>
      </c>
      <c r="AK48" s="351">
        <v>12</v>
      </c>
      <c r="AL48" s="352"/>
      <c r="AM48" s="68">
        <v>12</v>
      </c>
      <c r="AN48" s="351">
        <v>12</v>
      </c>
      <c r="AO48" s="49"/>
      <c r="AP48" s="49"/>
      <c r="AQ48" s="411"/>
      <c r="AR48" s="49"/>
      <c r="AS48" s="95"/>
      <c r="AT48" s="49"/>
      <c r="AU48" s="95"/>
      <c r="AV48" s="49"/>
      <c r="AW48" s="49"/>
      <c r="AX48" s="49"/>
      <c r="AY48" s="49"/>
      <c r="AZ48" s="49"/>
      <c r="BA48" s="95"/>
      <c r="BB48" s="49"/>
      <c r="BC48" s="95"/>
      <c r="BD48" s="49"/>
      <c r="BE48" s="49"/>
      <c r="BF48" s="95"/>
      <c r="BG48" s="415">
        <f t="shared" si="8"/>
        <v>48</v>
      </c>
      <c r="BH48" s="47"/>
      <c r="BI48" s="49"/>
      <c r="BJ48" s="49"/>
      <c r="BK48" s="49"/>
      <c r="BL48" s="47"/>
      <c r="BM48" s="95"/>
      <c r="BN48" s="47">
        <v>8</v>
      </c>
      <c r="BO48" s="415">
        <f t="shared" si="9"/>
        <v>8</v>
      </c>
      <c r="BP48" s="83">
        <f t="shared" si="10"/>
        <v>144</v>
      </c>
      <c r="BQ48" s="147">
        <f t="shared" si="4"/>
        <v>36</v>
      </c>
      <c r="BR48" s="564" t="s">
        <v>159</v>
      </c>
      <c r="BS48" s="306" t="s">
        <v>500</v>
      </c>
      <c r="BT48" s="54"/>
      <c r="BU48" s="53"/>
    </row>
    <row r="49" spans="1:73" ht="15.75" customHeight="1">
      <c r="A49" s="549"/>
      <c r="B49" s="557"/>
      <c r="C49" s="333" t="s">
        <v>160</v>
      </c>
      <c r="D49" s="47" t="s">
        <v>105</v>
      </c>
      <c r="E49" s="47"/>
      <c r="F49" s="47"/>
      <c r="G49" s="47"/>
      <c r="H49" s="95"/>
      <c r="I49" s="47"/>
      <c r="J49" s="47"/>
      <c r="K49" s="47"/>
      <c r="L49" s="49"/>
      <c r="M49" s="47"/>
      <c r="N49" s="47"/>
      <c r="O49" s="47"/>
      <c r="P49" s="47"/>
      <c r="Q49" s="47"/>
      <c r="R49" s="95"/>
      <c r="S49" s="49"/>
      <c r="T49" s="47"/>
      <c r="U49" s="47"/>
      <c r="V49" s="95"/>
      <c r="W49" s="47"/>
      <c r="X49" s="47"/>
      <c r="Y49" s="49"/>
      <c r="Z49" s="95"/>
      <c r="AA49" s="47"/>
      <c r="AB49" s="47"/>
      <c r="AC49" s="47"/>
      <c r="AD49" s="413">
        <f t="shared" si="7"/>
        <v>0</v>
      </c>
      <c r="AE49" s="49"/>
      <c r="AF49" s="49"/>
      <c r="AG49" s="49"/>
      <c r="AH49" s="49"/>
      <c r="AI49" s="49"/>
      <c r="AJ49" s="47"/>
      <c r="AK49" s="49"/>
      <c r="AL49" s="95"/>
      <c r="AM49" s="68"/>
      <c r="AN49" s="49"/>
      <c r="AO49" s="49"/>
      <c r="AP49" s="49"/>
      <c r="AQ49" s="411"/>
      <c r="AR49" s="49"/>
      <c r="AS49" s="95"/>
      <c r="AT49" s="49"/>
      <c r="AU49" s="95"/>
      <c r="AV49" s="49"/>
      <c r="AW49" s="49"/>
      <c r="AX49" s="49"/>
      <c r="AY49" s="49"/>
      <c r="AZ49" s="49"/>
      <c r="BA49" s="95"/>
      <c r="BB49" s="49"/>
      <c r="BC49" s="95"/>
      <c r="BD49" s="49"/>
      <c r="BE49" s="49"/>
      <c r="BF49" s="95"/>
      <c r="BG49" s="415">
        <f t="shared" si="8"/>
        <v>0</v>
      </c>
      <c r="BH49" s="47"/>
      <c r="BI49" s="49"/>
      <c r="BJ49" s="49"/>
      <c r="BK49" s="49"/>
      <c r="BL49" s="47"/>
      <c r="BM49" s="95"/>
      <c r="BN49" s="47">
        <v>4</v>
      </c>
      <c r="BO49" s="415">
        <f t="shared" si="9"/>
        <v>4</v>
      </c>
      <c r="BP49" s="83">
        <f t="shared" si="10"/>
        <v>4</v>
      </c>
      <c r="BQ49" s="147">
        <f t="shared" si="4"/>
        <v>1</v>
      </c>
      <c r="BR49" s="565"/>
      <c r="BS49" s="306" t="s">
        <v>112</v>
      </c>
      <c r="BT49" s="421">
        <f>BQ48+BQ49</f>
        <v>37</v>
      </c>
      <c r="BU49" s="53"/>
    </row>
    <row r="50" spans="1:73" ht="24.75" customHeight="1">
      <c r="A50" s="548">
        <f>A48+1</f>
        <v>20</v>
      </c>
      <c r="B50" s="556" t="s">
        <v>156</v>
      </c>
      <c r="C50" s="333" t="s">
        <v>157</v>
      </c>
      <c r="D50" s="47"/>
      <c r="E50" s="47"/>
      <c r="F50" s="47"/>
      <c r="G50" s="47"/>
      <c r="H50" s="95"/>
      <c r="I50" s="47"/>
      <c r="J50" s="47"/>
      <c r="K50" s="47"/>
      <c r="L50" s="49"/>
      <c r="M50" s="47"/>
      <c r="N50" s="47"/>
      <c r="O50" s="47"/>
      <c r="P50" s="47"/>
      <c r="Q50" s="47"/>
      <c r="R50" s="95"/>
      <c r="S50" s="49"/>
      <c r="T50" s="47"/>
      <c r="U50" s="47"/>
      <c r="V50" s="95"/>
      <c r="W50" s="47"/>
      <c r="X50" s="47">
        <v>8</v>
      </c>
      <c r="Y50" s="49">
        <v>8</v>
      </c>
      <c r="Z50" s="95"/>
      <c r="AA50" s="47">
        <v>8</v>
      </c>
      <c r="AB50" s="47">
        <v>8</v>
      </c>
      <c r="AC50" s="47">
        <v>8</v>
      </c>
      <c r="AD50" s="413">
        <f t="shared" si="7"/>
        <v>40</v>
      </c>
      <c r="AE50" s="49"/>
      <c r="AF50" s="49"/>
      <c r="AG50" s="49"/>
      <c r="AH50" s="49"/>
      <c r="AI50" s="49"/>
      <c r="AJ50" s="47"/>
      <c r="AK50" s="49"/>
      <c r="AL50" s="95"/>
      <c r="AM50" s="68"/>
      <c r="AN50" s="49"/>
      <c r="AO50" s="49"/>
      <c r="AP50" s="49"/>
      <c r="AQ50" s="411"/>
      <c r="AR50" s="49"/>
      <c r="AS50" s="95"/>
      <c r="AT50" s="49"/>
      <c r="AU50" s="95"/>
      <c r="AV50" s="49"/>
      <c r="AW50" s="49"/>
      <c r="AX50" s="49"/>
      <c r="AY50" s="49"/>
      <c r="AZ50" s="49">
        <v>12</v>
      </c>
      <c r="BA50" s="95"/>
      <c r="BB50" s="49">
        <v>12</v>
      </c>
      <c r="BC50" s="95"/>
      <c r="BD50" s="49">
        <v>12</v>
      </c>
      <c r="BE50" s="49">
        <v>12</v>
      </c>
      <c r="BF50" s="95"/>
      <c r="BG50" s="415">
        <f t="shared" si="8"/>
        <v>48</v>
      </c>
      <c r="BH50" s="47">
        <v>8</v>
      </c>
      <c r="BI50" s="49">
        <v>8</v>
      </c>
      <c r="BJ50" s="49"/>
      <c r="BK50" s="49">
        <v>8</v>
      </c>
      <c r="BL50" s="47">
        <v>8</v>
      </c>
      <c r="BM50" s="95"/>
      <c r="BN50" s="47"/>
      <c r="BO50" s="415">
        <f t="shared" si="9"/>
        <v>32</v>
      </c>
      <c r="BP50" s="83">
        <f t="shared" si="10"/>
        <v>120</v>
      </c>
      <c r="BQ50" s="147">
        <f t="shared" si="4"/>
        <v>30</v>
      </c>
      <c r="BR50" s="564" t="s">
        <v>156</v>
      </c>
      <c r="BS50" s="306" t="s">
        <v>500</v>
      </c>
      <c r="BT50" s="54"/>
      <c r="BU50" s="53"/>
    </row>
    <row r="51" spans="1:73" ht="15">
      <c r="A51" s="549"/>
      <c r="B51" s="557"/>
      <c r="C51" s="333" t="s">
        <v>160</v>
      </c>
      <c r="D51" s="47"/>
      <c r="E51" s="47"/>
      <c r="F51" s="47"/>
      <c r="G51" s="47"/>
      <c r="H51" s="95"/>
      <c r="I51" s="47"/>
      <c r="J51" s="47"/>
      <c r="K51" s="47"/>
      <c r="L51" s="49"/>
      <c r="M51" s="47"/>
      <c r="N51" s="47"/>
      <c r="O51" s="47"/>
      <c r="P51" s="47"/>
      <c r="Q51" s="47"/>
      <c r="R51" s="95"/>
      <c r="S51" s="49"/>
      <c r="T51" s="47"/>
      <c r="U51" s="47"/>
      <c r="V51" s="95"/>
      <c r="W51" s="47"/>
      <c r="X51" s="47"/>
      <c r="Y51" s="49"/>
      <c r="Z51" s="95"/>
      <c r="AA51" s="47"/>
      <c r="AB51" s="47"/>
      <c r="AC51" s="47"/>
      <c r="AD51" s="413">
        <f t="shared" si="7"/>
        <v>0</v>
      </c>
      <c r="AE51" s="49"/>
      <c r="AF51" s="49"/>
      <c r="AG51" s="49"/>
      <c r="AH51" s="49"/>
      <c r="AI51" s="49"/>
      <c r="AJ51" s="47"/>
      <c r="AK51" s="49"/>
      <c r="AL51" s="95"/>
      <c r="AM51" s="68"/>
      <c r="AN51" s="49"/>
      <c r="AO51" s="49"/>
      <c r="AP51" s="49"/>
      <c r="AQ51" s="411"/>
      <c r="AR51" s="49"/>
      <c r="AS51" s="95"/>
      <c r="AT51" s="49"/>
      <c r="AU51" s="95"/>
      <c r="AV51" s="49"/>
      <c r="AW51" s="49"/>
      <c r="AX51" s="49"/>
      <c r="AY51" s="49"/>
      <c r="AZ51" s="49"/>
      <c r="BA51" s="95"/>
      <c r="BB51" s="49"/>
      <c r="BC51" s="95"/>
      <c r="BD51" s="49"/>
      <c r="BE51" s="49"/>
      <c r="BF51" s="95"/>
      <c r="BG51" s="415">
        <f t="shared" si="8"/>
        <v>0</v>
      </c>
      <c r="BH51" s="417"/>
      <c r="BI51" s="417"/>
      <c r="BJ51" s="49"/>
      <c r="BK51" s="49">
        <v>4</v>
      </c>
      <c r="BL51" s="47">
        <v>4</v>
      </c>
      <c r="BM51" s="95"/>
      <c r="BN51" s="47"/>
      <c r="BO51" s="415">
        <f t="shared" si="9"/>
        <v>8</v>
      </c>
      <c r="BP51" s="83">
        <f t="shared" si="10"/>
        <v>8</v>
      </c>
      <c r="BQ51" s="147">
        <f t="shared" si="4"/>
        <v>2</v>
      </c>
      <c r="BR51" s="565"/>
      <c r="BS51" s="306" t="s">
        <v>112</v>
      </c>
      <c r="BT51" s="421">
        <f>BQ50+BQ51</f>
        <v>32</v>
      </c>
      <c r="BU51" s="53"/>
    </row>
    <row r="52" spans="1:73" ht="15">
      <c r="A52" s="548">
        <f>A50+1</f>
        <v>21</v>
      </c>
      <c r="B52" s="556" t="s">
        <v>135</v>
      </c>
      <c r="C52" s="333" t="s">
        <v>114</v>
      </c>
      <c r="D52" s="47">
        <v>1</v>
      </c>
      <c r="E52" s="47"/>
      <c r="F52" s="47"/>
      <c r="G52" s="47"/>
      <c r="H52" s="95"/>
      <c r="I52" s="47"/>
      <c r="J52" s="47"/>
      <c r="K52" s="47"/>
      <c r="L52" s="49"/>
      <c r="M52" s="47"/>
      <c r="N52" s="47"/>
      <c r="O52" s="47"/>
      <c r="P52" s="47"/>
      <c r="Q52" s="47"/>
      <c r="R52" s="95"/>
      <c r="S52" s="49"/>
      <c r="T52" s="47"/>
      <c r="U52" s="47"/>
      <c r="V52" s="95"/>
      <c r="W52" s="47"/>
      <c r="X52" s="47"/>
      <c r="Y52" s="49"/>
      <c r="Z52" s="95"/>
      <c r="AA52" s="47"/>
      <c r="AB52" s="47"/>
      <c r="AC52" s="47"/>
      <c r="AD52" s="413">
        <f t="shared" si="7"/>
        <v>0</v>
      </c>
      <c r="AE52" s="49"/>
      <c r="AF52" s="49"/>
      <c r="AG52" s="49"/>
      <c r="AH52" s="49"/>
      <c r="AI52" s="49"/>
      <c r="AJ52" s="47"/>
      <c r="AK52" s="49"/>
      <c r="AL52" s="95"/>
      <c r="AM52" s="68"/>
      <c r="AN52" s="49"/>
      <c r="AO52" s="49"/>
      <c r="AP52" s="49"/>
      <c r="AQ52" s="411"/>
      <c r="AR52" s="49"/>
      <c r="AS52" s="95"/>
      <c r="AT52" s="49"/>
      <c r="AU52" s="95"/>
      <c r="AV52" s="49"/>
      <c r="AW52" s="49"/>
      <c r="AX52" s="49"/>
      <c r="AY52" s="49"/>
      <c r="AZ52" s="49"/>
      <c r="BA52" s="95"/>
      <c r="BB52" s="49"/>
      <c r="BC52" s="95"/>
      <c r="BD52" s="49"/>
      <c r="BE52" s="49"/>
      <c r="BF52" s="95"/>
      <c r="BG52" s="415">
        <f t="shared" si="8"/>
        <v>0</v>
      </c>
      <c r="BH52" s="47"/>
      <c r="BI52" s="49"/>
      <c r="BJ52" s="49"/>
      <c r="BK52" s="49"/>
      <c r="BL52" s="47"/>
      <c r="BM52" s="95"/>
      <c r="BN52" s="47"/>
      <c r="BO52" s="415">
        <f t="shared" si="9"/>
        <v>0</v>
      </c>
      <c r="BP52" s="83">
        <f t="shared" si="10"/>
        <v>0</v>
      </c>
      <c r="BQ52" s="147">
        <f t="shared" si="4"/>
        <v>0</v>
      </c>
      <c r="BR52" s="582" t="s">
        <v>135</v>
      </c>
      <c r="BS52" s="306" t="s">
        <v>114</v>
      </c>
      <c r="BT52" s="54"/>
      <c r="BU52" s="53"/>
    </row>
    <row r="53" spans="1:73" ht="15" customHeight="1">
      <c r="A53" s="550"/>
      <c r="B53" s="559"/>
      <c r="C53" s="333" t="s">
        <v>112</v>
      </c>
      <c r="D53" s="47" t="s">
        <v>105</v>
      </c>
      <c r="E53" s="47"/>
      <c r="F53" s="47"/>
      <c r="G53" s="47"/>
      <c r="H53" s="95"/>
      <c r="I53" s="47"/>
      <c r="J53" s="47"/>
      <c r="K53" s="47"/>
      <c r="L53" s="49"/>
      <c r="M53" s="47"/>
      <c r="N53" s="47"/>
      <c r="O53" s="47"/>
      <c r="P53" s="47"/>
      <c r="Q53" s="47"/>
      <c r="R53" s="95"/>
      <c r="S53" s="49"/>
      <c r="T53" s="47"/>
      <c r="U53" s="47"/>
      <c r="V53" s="95"/>
      <c r="W53" s="47"/>
      <c r="X53" s="47"/>
      <c r="Y53" s="49"/>
      <c r="Z53" s="95"/>
      <c r="AA53" s="47"/>
      <c r="AB53" s="47"/>
      <c r="AC53" s="47"/>
      <c r="AD53" s="413">
        <f t="shared" si="7"/>
        <v>0</v>
      </c>
      <c r="AE53" s="49"/>
      <c r="AF53" s="49"/>
      <c r="AG53" s="49"/>
      <c r="AH53" s="49"/>
      <c r="AI53" s="49"/>
      <c r="AJ53" s="47"/>
      <c r="AK53" s="49"/>
      <c r="AL53" s="95"/>
      <c r="AM53" s="68"/>
      <c r="AN53" s="49"/>
      <c r="AO53" s="49"/>
      <c r="AP53" s="49"/>
      <c r="AQ53" s="411"/>
      <c r="AR53" s="49"/>
      <c r="AS53" s="95"/>
      <c r="AT53" s="49"/>
      <c r="AU53" s="95"/>
      <c r="AV53" s="49"/>
      <c r="AW53" s="49"/>
      <c r="AX53" s="49"/>
      <c r="AY53" s="49"/>
      <c r="AZ53" s="49"/>
      <c r="BA53" s="95"/>
      <c r="BB53" s="49"/>
      <c r="BC53" s="95"/>
      <c r="BD53" s="49"/>
      <c r="BE53" s="49"/>
      <c r="BF53" s="95"/>
      <c r="BG53" s="415">
        <f t="shared" si="8"/>
        <v>0</v>
      </c>
      <c r="BH53" s="47"/>
      <c r="BI53" s="49"/>
      <c r="BJ53" s="49"/>
      <c r="BK53" s="49"/>
      <c r="BL53" s="47">
        <v>4</v>
      </c>
      <c r="BM53" s="95"/>
      <c r="BN53" s="47"/>
      <c r="BO53" s="415">
        <f t="shared" si="9"/>
        <v>4</v>
      </c>
      <c r="BP53" s="83">
        <f t="shared" si="10"/>
        <v>4</v>
      </c>
      <c r="BQ53" s="147">
        <f t="shared" si="4"/>
        <v>1</v>
      </c>
      <c r="BR53" s="583"/>
      <c r="BS53" s="306" t="s">
        <v>112</v>
      </c>
      <c r="BT53" s="54"/>
      <c r="BU53" s="53"/>
    </row>
    <row r="54" spans="1:73" ht="15" customHeight="1">
      <c r="A54" s="550"/>
      <c r="B54" s="559"/>
      <c r="C54" s="333" t="s">
        <v>136</v>
      </c>
      <c r="D54" s="47" t="s">
        <v>105</v>
      </c>
      <c r="E54" s="47"/>
      <c r="F54" s="47"/>
      <c r="G54" s="47"/>
      <c r="H54" s="95"/>
      <c r="I54" s="47"/>
      <c r="J54" s="47"/>
      <c r="K54" s="47"/>
      <c r="L54" s="49"/>
      <c r="M54" s="47"/>
      <c r="N54" s="47"/>
      <c r="O54" s="47"/>
      <c r="P54" s="47"/>
      <c r="Q54" s="47"/>
      <c r="R54" s="95"/>
      <c r="S54" s="49"/>
      <c r="T54" s="47"/>
      <c r="U54" s="47"/>
      <c r="V54" s="95"/>
      <c r="W54" s="47"/>
      <c r="X54" s="47"/>
      <c r="Y54" s="49"/>
      <c r="Z54" s="95"/>
      <c r="AA54" s="47"/>
      <c r="AB54" s="47"/>
      <c r="AC54" s="47"/>
      <c r="AD54" s="413">
        <f t="shared" si="7"/>
        <v>0</v>
      </c>
      <c r="AE54" s="49">
        <v>8</v>
      </c>
      <c r="AF54" s="49">
        <v>8</v>
      </c>
      <c r="AG54" s="49"/>
      <c r="AH54" s="49">
        <v>8</v>
      </c>
      <c r="AI54" s="49"/>
      <c r="AJ54" s="47"/>
      <c r="AK54" s="49"/>
      <c r="AL54" s="95"/>
      <c r="AM54" s="68"/>
      <c r="AN54" s="49"/>
      <c r="AO54" s="49"/>
      <c r="AP54" s="49"/>
      <c r="AQ54" s="411"/>
      <c r="AR54" s="49"/>
      <c r="AS54" s="95"/>
      <c r="AT54" s="49"/>
      <c r="AU54" s="95"/>
      <c r="AV54" s="49"/>
      <c r="AW54" s="49"/>
      <c r="AX54" s="49"/>
      <c r="AY54" s="49"/>
      <c r="AZ54" s="49"/>
      <c r="BA54" s="95"/>
      <c r="BB54" s="49"/>
      <c r="BC54" s="95"/>
      <c r="BD54" s="49"/>
      <c r="BE54" s="49"/>
      <c r="BF54" s="95"/>
      <c r="BG54" s="415">
        <f t="shared" si="8"/>
        <v>24</v>
      </c>
      <c r="BH54" s="47">
        <v>8</v>
      </c>
      <c r="BI54" s="49">
        <v>8</v>
      </c>
      <c r="BJ54" s="49">
        <v>8</v>
      </c>
      <c r="BK54" s="49"/>
      <c r="BL54" s="47">
        <v>8</v>
      </c>
      <c r="BM54" s="95"/>
      <c r="BN54" s="47">
        <v>8</v>
      </c>
      <c r="BO54" s="415">
        <f t="shared" si="9"/>
        <v>40</v>
      </c>
      <c r="BP54" s="83">
        <f t="shared" si="10"/>
        <v>64</v>
      </c>
      <c r="BQ54" s="147">
        <f t="shared" si="4"/>
        <v>16</v>
      </c>
      <c r="BR54" s="583"/>
      <c r="BS54" s="306" t="s">
        <v>136</v>
      </c>
      <c r="BT54" s="54"/>
      <c r="BU54" s="53"/>
    </row>
    <row r="55" spans="1:73" ht="15">
      <c r="A55" s="549"/>
      <c r="B55" s="557"/>
      <c r="C55" s="333" t="s">
        <v>459</v>
      </c>
      <c r="D55" s="47" t="s">
        <v>105</v>
      </c>
      <c r="E55" s="47"/>
      <c r="F55" s="47"/>
      <c r="G55" s="47"/>
      <c r="H55" s="95"/>
      <c r="I55" s="47"/>
      <c r="J55" s="47"/>
      <c r="K55" s="47"/>
      <c r="L55" s="49"/>
      <c r="M55" s="47"/>
      <c r="N55" s="47"/>
      <c r="O55" s="47"/>
      <c r="P55" s="47"/>
      <c r="Q55" s="47"/>
      <c r="R55" s="95"/>
      <c r="S55" s="49"/>
      <c r="T55" s="47"/>
      <c r="U55" s="47"/>
      <c r="V55" s="95"/>
      <c r="W55" s="47"/>
      <c r="X55" s="47"/>
      <c r="Y55" s="49"/>
      <c r="Z55" s="95"/>
      <c r="AA55" s="47"/>
      <c r="AB55" s="47"/>
      <c r="AC55" s="47"/>
      <c r="AD55" s="413">
        <f t="shared" si="7"/>
        <v>0</v>
      </c>
      <c r="AE55" s="49"/>
      <c r="AF55" s="49"/>
      <c r="AG55" s="49"/>
      <c r="AH55" s="49"/>
      <c r="AI55" s="49"/>
      <c r="AJ55" s="47"/>
      <c r="AK55" s="49"/>
      <c r="AL55" s="95"/>
      <c r="AM55" s="68"/>
      <c r="AN55" s="49"/>
      <c r="AO55" s="49"/>
      <c r="AP55" s="49"/>
      <c r="AQ55" s="411"/>
      <c r="AR55" s="49"/>
      <c r="AS55" s="95"/>
      <c r="AT55" s="49"/>
      <c r="AU55" s="95"/>
      <c r="AV55" s="49"/>
      <c r="AW55" s="49"/>
      <c r="AX55" s="49"/>
      <c r="AY55" s="49"/>
      <c r="AZ55" s="49"/>
      <c r="BA55" s="95"/>
      <c r="BB55" s="49"/>
      <c r="BC55" s="95"/>
      <c r="BD55" s="49"/>
      <c r="BE55" s="49"/>
      <c r="BF55" s="95"/>
      <c r="BG55" s="415">
        <f t="shared" si="8"/>
        <v>0</v>
      </c>
      <c r="BH55" s="47"/>
      <c r="BI55" s="49"/>
      <c r="BJ55" s="49"/>
      <c r="BK55" s="49"/>
      <c r="BL55" s="47">
        <v>4</v>
      </c>
      <c r="BM55" s="95"/>
      <c r="BN55" s="47">
        <v>4</v>
      </c>
      <c r="BO55" s="415">
        <f t="shared" si="9"/>
        <v>8</v>
      </c>
      <c r="BP55" s="83">
        <f t="shared" si="10"/>
        <v>8</v>
      </c>
      <c r="BQ55" s="147">
        <f t="shared" si="4"/>
        <v>2</v>
      </c>
      <c r="BR55" s="584"/>
      <c r="BS55" s="306" t="s">
        <v>463</v>
      </c>
      <c r="BT55" s="421">
        <f>BQ54+BQ55</f>
        <v>18</v>
      </c>
      <c r="BU55" s="53"/>
    </row>
    <row r="56" spans="1:73" ht="21" customHeight="1">
      <c r="A56" s="548">
        <f>A52+1</f>
        <v>22</v>
      </c>
      <c r="B56" s="556" t="s">
        <v>151</v>
      </c>
      <c r="C56" s="334" t="s">
        <v>112</v>
      </c>
      <c r="D56" s="47" t="s">
        <v>105</v>
      </c>
      <c r="E56" s="47"/>
      <c r="F56" s="47"/>
      <c r="G56" s="47"/>
      <c r="H56" s="95"/>
      <c r="I56" s="47"/>
      <c r="J56" s="47"/>
      <c r="K56" s="47"/>
      <c r="L56" s="49"/>
      <c r="M56" s="47"/>
      <c r="N56" s="47"/>
      <c r="O56" s="47"/>
      <c r="P56" s="47"/>
      <c r="Q56" s="47"/>
      <c r="R56" s="95"/>
      <c r="S56" s="49"/>
      <c r="T56" s="47"/>
      <c r="U56" s="47"/>
      <c r="V56" s="95"/>
      <c r="W56" s="47"/>
      <c r="X56" s="47"/>
      <c r="Y56" s="49"/>
      <c r="Z56" s="95"/>
      <c r="AA56" s="47"/>
      <c r="AB56" s="47"/>
      <c r="AC56" s="47"/>
      <c r="AD56" s="413">
        <f t="shared" si="7"/>
        <v>0</v>
      </c>
      <c r="AE56" s="49"/>
      <c r="AF56" s="49"/>
      <c r="AG56" s="49"/>
      <c r="AH56" s="49"/>
      <c r="AI56" s="49"/>
      <c r="AJ56" s="47"/>
      <c r="AK56" s="49"/>
      <c r="AL56" s="95"/>
      <c r="AM56" s="68"/>
      <c r="AN56" s="49"/>
      <c r="AO56" s="49"/>
      <c r="AP56" s="49"/>
      <c r="AQ56" s="411"/>
      <c r="AR56" s="49"/>
      <c r="AS56" s="95"/>
      <c r="AT56" s="49"/>
      <c r="AU56" s="95"/>
      <c r="AV56" s="49"/>
      <c r="AW56" s="49"/>
      <c r="AX56" s="49"/>
      <c r="AY56" s="49"/>
      <c r="AZ56" s="49"/>
      <c r="BA56" s="95"/>
      <c r="BB56" s="49"/>
      <c r="BC56" s="95"/>
      <c r="BD56" s="49"/>
      <c r="BE56" s="49"/>
      <c r="BF56" s="95"/>
      <c r="BG56" s="415">
        <f t="shared" si="8"/>
        <v>0</v>
      </c>
      <c r="BH56" s="47"/>
      <c r="BI56" s="49"/>
      <c r="BJ56" s="49"/>
      <c r="BK56" s="49"/>
      <c r="BL56" s="47"/>
      <c r="BM56" s="95"/>
      <c r="BN56" s="47">
        <v>4</v>
      </c>
      <c r="BO56" s="415">
        <f t="shared" si="9"/>
        <v>4</v>
      </c>
      <c r="BP56" s="83">
        <f t="shared" si="10"/>
        <v>4</v>
      </c>
      <c r="BQ56" s="147">
        <f t="shared" si="4"/>
        <v>1</v>
      </c>
      <c r="BR56" s="577" t="s">
        <v>151</v>
      </c>
      <c r="BS56" s="349" t="s">
        <v>112</v>
      </c>
      <c r="BT56" s="54"/>
      <c r="BU56" s="53"/>
    </row>
    <row r="57" spans="1:73" ht="23.25">
      <c r="A57" s="549"/>
      <c r="B57" s="557"/>
      <c r="C57" s="334" t="s">
        <v>469</v>
      </c>
      <c r="D57" s="47" t="s">
        <v>105</v>
      </c>
      <c r="E57" s="47"/>
      <c r="F57" s="47"/>
      <c r="G57" s="47"/>
      <c r="H57" s="95"/>
      <c r="I57" s="47"/>
      <c r="J57" s="47"/>
      <c r="K57" s="47"/>
      <c r="L57" s="49"/>
      <c r="M57" s="47"/>
      <c r="N57" s="47"/>
      <c r="O57" s="47"/>
      <c r="P57" s="47"/>
      <c r="Q57" s="47"/>
      <c r="R57" s="95"/>
      <c r="S57" s="49"/>
      <c r="T57" s="47"/>
      <c r="U57" s="47"/>
      <c r="V57" s="95"/>
      <c r="W57" s="47"/>
      <c r="X57" s="47"/>
      <c r="Y57" s="49"/>
      <c r="Z57" s="95"/>
      <c r="AA57" s="47"/>
      <c r="AB57" s="47"/>
      <c r="AC57" s="47"/>
      <c r="AD57" s="413">
        <f t="shared" si="7"/>
        <v>0</v>
      </c>
      <c r="AE57" s="49"/>
      <c r="AF57" s="49">
        <v>12</v>
      </c>
      <c r="AG57" s="49"/>
      <c r="AH57" s="49">
        <v>12</v>
      </c>
      <c r="AI57" s="49"/>
      <c r="AJ57" s="47"/>
      <c r="AK57" s="49">
        <v>12</v>
      </c>
      <c r="AL57" s="95"/>
      <c r="AM57" s="68"/>
      <c r="AN57" s="49"/>
      <c r="AO57" s="49"/>
      <c r="AP57" s="49"/>
      <c r="AQ57" s="411"/>
      <c r="AR57" s="49">
        <v>12</v>
      </c>
      <c r="AS57" s="95"/>
      <c r="AT57" s="49">
        <v>12</v>
      </c>
      <c r="AU57" s="95"/>
      <c r="AV57" s="49">
        <v>12</v>
      </c>
      <c r="AW57" s="49"/>
      <c r="AX57" s="49">
        <v>12</v>
      </c>
      <c r="AY57" s="49"/>
      <c r="AZ57" s="49"/>
      <c r="BA57" s="95"/>
      <c r="BB57" s="49"/>
      <c r="BC57" s="95"/>
      <c r="BD57" s="49"/>
      <c r="BE57" s="49"/>
      <c r="BF57" s="95"/>
      <c r="BG57" s="415">
        <f t="shared" si="8"/>
        <v>84</v>
      </c>
      <c r="BH57" s="47"/>
      <c r="BI57" s="49"/>
      <c r="BJ57" s="49"/>
      <c r="BK57" s="49"/>
      <c r="BL57" s="47">
        <v>12</v>
      </c>
      <c r="BM57" s="95"/>
      <c r="BN57" s="47">
        <v>12</v>
      </c>
      <c r="BO57" s="415">
        <f t="shared" si="9"/>
        <v>24</v>
      </c>
      <c r="BP57" s="83">
        <f t="shared" si="10"/>
        <v>108</v>
      </c>
      <c r="BQ57" s="147">
        <f t="shared" si="4"/>
        <v>27</v>
      </c>
      <c r="BR57" s="565"/>
      <c r="BS57" s="349" t="s">
        <v>152</v>
      </c>
      <c r="BT57" s="421">
        <f>BQ56+BQ57</f>
        <v>28</v>
      </c>
      <c r="BU57" s="53"/>
    </row>
    <row r="58" spans="1:73" ht="24.75">
      <c r="A58" s="548">
        <f>A56+1</f>
        <v>23</v>
      </c>
      <c r="B58" s="556" t="s">
        <v>124</v>
      </c>
      <c r="C58" s="333" t="s">
        <v>460</v>
      </c>
      <c r="D58" s="47"/>
      <c r="E58" s="47"/>
      <c r="F58" s="47"/>
      <c r="G58" s="47"/>
      <c r="H58" s="95"/>
      <c r="I58" s="47"/>
      <c r="J58" s="47"/>
      <c r="K58" s="47"/>
      <c r="L58" s="49"/>
      <c r="M58" s="47"/>
      <c r="N58" s="47"/>
      <c r="O58" s="47"/>
      <c r="P58" s="47"/>
      <c r="Q58" s="47"/>
      <c r="R58" s="95"/>
      <c r="S58" s="49"/>
      <c r="T58" s="49"/>
      <c r="U58" s="47"/>
      <c r="V58" s="95"/>
      <c r="W58" s="47"/>
      <c r="X58" s="47"/>
      <c r="Y58" s="49"/>
      <c r="Z58" s="95"/>
      <c r="AA58" s="47"/>
      <c r="AB58" s="47"/>
      <c r="AC58" s="47"/>
      <c r="AD58" s="413">
        <f t="shared" si="7"/>
        <v>0</v>
      </c>
      <c r="AE58" s="49"/>
      <c r="AF58" s="49"/>
      <c r="AG58" s="49"/>
      <c r="AH58" s="49"/>
      <c r="AI58" s="49"/>
      <c r="AJ58" s="47"/>
      <c r="AK58" s="49"/>
      <c r="AL58" s="95"/>
      <c r="AM58" s="68"/>
      <c r="AN58" s="49"/>
      <c r="AO58" s="49"/>
      <c r="AP58" s="49"/>
      <c r="AQ58" s="411"/>
      <c r="AR58" s="49"/>
      <c r="AS58" s="95"/>
      <c r="AT58" s="49"/>
      <c r="AU58" s="95"/>
      <c r="AV58" s="49"/>
      <c r="AW58" s="49"/>
      <c r="AX58" s="49"/>
      <c r="AY58" s="49"/>
      <c r="AZ58" s="49"/>
      <c r="BA58" s="95"/>
      <c r="BB58" s="49"/>
      <c r="BC58" s="95"/>
      <c r="BD58" s="49"/>
      <c r="BE58" s="49"/>
      <c r="BF58" s="95"/>
      <c r="BG58" s="415">
        <f t="shared" si="8"/>
        <v>0</v>
      </c>
      <c r="BH58" s="47"/>
      <c r="BI58" s="49"/>
      <c r="BJ58" s="49"/>
      <c r="BK58" s="49"/>
      <c r="BL58" s="47"/>
      <c r="BM58" s="95"/>
      <c r="BN58" s="47"/>
      <c r="BO58" s="415">
        <f t="shared" si="9"/>
        <v>0</v>
      </c>
      <c r="BP58" s="83">
        <f t="shared" si="10"/>
        <v>0</v>
      </c>
      <c r="BQ58" s="147">
        <f aca="true" t="shared" si="11" ref="BQ58:BQ94">(AD58+BG58+BO58)/4</f>
        <v>0</v>
      </c>
      <c r="BR58" s="564" t="s">
        <v>124</v>
      </c>
      <c r="BS58" s="306" t="s">
        <v>125</v>
      </c>
      <c r="BT58" s="54"/>
      <c r="BU58" s="53"/>
    </row>
    <row r="59" spans="1:73" ht="15">
      <c r="A59" s="550"/>
      <c r="B59" s="559"/>
      <c r="C59" s="333" t="s">
        <v>114</v>
      </c>
      <c r="D59" s="47"/>
      <c r="E59" s="47"/>
      <c r="F59" s="47"/>
      <c r="G59" s="47"/>
      <c r="H59" s="95"/>
      <c r="I59" s="47"/>
      <c r="J59" s="47"/>
      <c r="K59" s="47"/>
      <c r="L59" s="49"/>
      <c r="M59" s="47"/>
      <c r="N59" s="47"/>
      <c r="O59" s="47"/>
      <c r="P59" s="47"/>
      <c r="Q59" s="47"/>
      <c r="R59" s="95"/>
      <c r="S59" s="49"/>
      <c r="T59" s="49"/>
      <c r="U59" s="47"/>
      <c r="V59" s="95"/>
      <c r="W59" s="47"/>
      <c r="X59" s="47"/>
      <c r="Y59" s="49"/>
      <c r="Z59" s="95"/>
      <c r="AA59" s="47"/>
      <c r="AB59" s="47"/>
      <c r="AC59" s="47"/>
      <c r="AD59" s="413">
        <f t="shared" si="7"/>
        <v>0</v>
      </c>
      <c r="AE59" s="49"/>
      <c r="AF59" s="49"/>
      <c r="AG59" s="49"/>
      <c r="AH59" s="49"/>
      <c r="AI59" s="49"/>
      <c r="AJ59" s="47"/>
      <c r="AK59" s="49"/>
      <c r="AL59" s="95"/>
      <c r="AM59" s="68"/>
      <c r="AN59" s="49"/>
      <c r="AO59" s="49"/>
      <c r="AP59" s="49"/>
      <c r="AQ59" s="411"/>
      <c r="AR59" s="49"/>
      <c r="AS59" s="95"/>
      <c r="AT59" s="49"/>
      <c r="AU59" s="95"/>
      <c r="AV59" s="49"/>
      <c r="AW59" s="49"/>
      <c r="AX59" s="49"/>
      <c r="AY59" s="49"/>
      <c r="AZ59" s="49"/>
      <c r="BA59" s="95">
        <v>2</v>
      </c>
      <c r="BB59" s="49"/>
      <c r="BC59" s="95">
        <v>8</v>
      </c>
      <c r="BD59" s="49"/>
      <c r="BE59" s="49"/>
      <c r="BF59" s="95"/>
      <c r="BG59" s="415">
        <f t="shared" si="8"/>
        <v>10</v>
      </c>
      <c r="BH59" s="47"/>
      <c r="BI59" s="49"/>
      <c r="BJ59" s="49"/>
      <c r="BK59" s="49"/>
      <c r="BL59" s="47"/>
      <c r="BM59" s="95">
        <v>2</v>
      </c>
      <c r="BN59" s="47"/>
      <c r="BO59" s="415">
        <f t="shared" si="9"/>
        <v>2</v>
      </c>
      <c r="BP59" s="83">
        <f t="shared" si="10"/>
        <v>12</v>
      </c>
      <c r="BQ59" s="147">
        <f t="shared" si="11"/>
        <v>3</v>
      </c>
      <c r="BR59" s="577"/>
      <c r="BS59" s="306" t="s">
        <v>114</v>
      </c>
      <c r="BT59" s="54"/>
      <c r="BU59" s="53"/>
    </row>
    <row r="60" spans="1:73" ht="15">
      <c r="A60" s="549"/>
      <c r="B60" s="557"/>
      <c r="C60" s="333" t="s">
        <v>126</v>
      </c>
      <c r="D60" s="47"/>
      <c r="E60" s="47"/>
      <c r="F60" s="47"/>
      <c r="G60" s="47"/>
      <c r="H60" s="95"/>
      <c r="I60" s="47"/>
      <c r="J60" s="47"/>
      <c r="K60" s="47"/>
      <c r="L60" s="49"/>
      <c r="M60" s="47"/>
      <c r="N60" s="47"/>
      <c r="O60" s="47"/>
      <c r="P60" s="47"/>
      <c r="Q60" s="47"/>
      <c r="R60" s="95"/>
      <c r="S60" s="49"/>
      <c r="T60" s="49"/>
      <c r="U60" s="47"/>
      <c r="V60" s="95"/>
      <c r="W60" s="47"/>
      <c r="X60" s="47"/>
      <c r="Y60" s="49"/>
      <c r="Z60" s="95"/>
      <c r="AA60" s="47"/>
      <c r="AB60" s="47"/>
      <c r="AC60" s="47"/>
      <c r="AD60" s="413">
        <f t="shared" si="7"/>
        <v>0</v>
      </c>
      <c r="AE60" s="49"/>
      <c r="AF60" s="49"/>
      <c r="AG60" s="49"/>
      <c r="AH60" s="49"/>
      <c r="AI60" s="49"/>
      <c r="AJ60" s="47">
        <v>4</v>
      </c>
      <c r="AK60" s="49"/>
      <c r="AL60" s="95"/>
      <c r="AM60" s="68"/>
      <c r="AN60" s="49">
        <v>4</v>
      </c>
      <c r="AO60" s="49"/>
      <c r="AP60" s="49"/>
      <c r="AQ60" s="411"/>
      <c r="AR60" s="49"/>
      <c r="AS60" s="95"/>
      <c r="AT60" s="49"/>
      <c r="AU60" s="95"/>
      <c r="AV60" s="49">
        <v>8</v>
      </c>
      <c r="AW60" s="49"/>
      <c r="AX60" s="49">
        <v>8</v>
      </c>
      <c r="AY60" s="49">
        <v>8</v>
      </c>
      <c r="AZ60" s="49">
        <v>8</v>
      </c>
      <c r="BA60" s="95"/>
      <c r="BB60" s="49">
        <v>8</v>
      </c>
      <c r="BC60" s="95"/>
      <c r="BD60" s="49">
        <v>8</v>
      </c>
      <c r="BE60" s="49">
        <v>8</v>
      </c>
      <c r="BF60" s="95"/>
      <c r="BG60" s="415">
        <f t="shared" si="8"/>
        <v>64</v>
      </c>
      <c r="BH60" s="47"/>
      <c r="BI60" s="49"/>
      <c r="BJ60" s="49"/>
      <c r="BK60" s="49">
        <v>4</v>
      </c>
      <c r="BL60" s="47">
        <v>4</v>
      </c>
      <c r="BM60" s="95"/>
      <c r="BN60" s="47">
        <v>4</v>
      </c>
      <c r="BO60" s="415">
        <f t="shared" si="9"/>
        <v>12</v>
      </c>
      <c r="BP60" s="83">
        <f t="shared" si="10"/>
        <v>76</v>
      </c>
      <c r="BQ60" s="147">
        <f t="shared" si="11"/>
        <v>19</v>
      </c>
      <c r="BR60" s="565"/>
      <c r="BS60" s="306" t="s">
        <v>126</v>
      </c>
      <c r="BT60" s="421">
        <f>BQ58+BQ59+BQ60</f>
        <v>22</v>
      </c>
      <c r="BU60" s="53"/>
    </row>
    <row r="61" spans="1:73" ht="25.5">
      <c r="A61" s="309">
        <f>A58+1</f>
        <v>24</v>
      </c>
      <c r="B61" s="403" t="s">
        <v>165</v>
      </c>
      <c r="C61" s="337" t="s">
        <v>465</v>
      </c>
      <c r="D61" s="47"/>
      <c r="E61" s="47"/>
      <c r="F61" s="47"/>
      <c r="G61" s="47"/>
      <c r="H61" s="95"/>
      <c r="I61" s="47"/>
      <c r="J61" s="47"/>
      <c r="K61" s="47"/>
      <c r="L61" s="49"/>
      <c r="M61" s="47"/>
      <c r="N61" s="47"/>
      <c r="O61" s="47"/>
      <c r="P61" s="47"/>
      <c r="Q61" s="47"/>
      <c r="R61" s="95"/>
      <c r="S61" s="49"/>
      <c r="T61" s="49"/>
      <c r="U61" s="47"/>
      <c r="V61" s="95"/>
      <c r="W61" s="47"/>
      <c r="X61" s="47"/>
      <c r="Y61" s="49"/>
      <c r="Z61" s="95"/>
      <c r="AA61" s="47"/>
      <c r="AB61" s="47"/>
      <c r="AC61" s="47"/>
      <c r="AD61" s="413">
        <f t="shared" si="7"/>
        <v>0</v>
      </c>
      <c r="AE61" s="49"/>
      <c r="AF61" s="49"/>
      <c r="AG61" s="49"/>
      <c r="AH61" s="49"/>
      <c r="AI61" s="49"/>
      <c r="AJ61" s="47"/>
      <c r="AK61" s="49"/>
      <c r="AL61" s="95"/>
      <c r="AM61" s="68"/>
      <c r="AN61" s="49"/>
      <c r="AO61" s="49"/>
      <c r="AP61" s="49"/>
      <c r="AQ61" s="411"/>
      <c r="AR61" s="49"/>
      <c r="AS61" s="95"/>
      <c r="AT61" s="49"/>
      <c r="AU61" s="95"/>
      <c r="AV61" s="49"/>
      <c r="AW61" s="49"/>
      <c r="AX61" s="49"/>
      <c r="AY61" s="49"/>
      <c r="AZ61" s="49"/>
      <c r="BA61" s="95"/>
      <c r="BB61" s="49"/>
      <c r="BC61" s="95"/>
      <c r="BD61" s="49"/>
      <c r="BE61" s="49"/>
      <c r="BF61" s="95"/>
      <c r="BG61" s="415">
        <f t="shared" si="8"/>
        <v>0</v>
      </c>
      <c r="BH61" s="47"/>
      <c r="BI61" s="49"/>
      <c r="BJ61" s="49"/>
      <c r="BK61" s="49"/>
      <c r="BL61" s="47"/>
      <c r="BM61" s="95"/>
      <c r="BN61" s="47"/>
      <c r="BO61" s="415">
        <f t="shared" si="9"/>
        <v>0</v>
      </c>
      <c r="BP61" s="83">
        <f t="shared" si="10"/>
        <v>0</v>
      </c>
      <c r="BQ61" s="147">
        <f t="shared" si="11"/>
        <v>0</v>
      </c>
      <c r="BR61" s="404" t="s">
        <v>165</v>
      </c>
      <c r="BS61" s="405" t="s">
        <v>480</v>
      </c>
      <c r="BT61" s="421">
        <f>BQ61</f>
        <v>0</v>
      </c>
      <c r="BU61" s="53"/>
    </row>
    <row r="62" spans="1:73" ht="31.5" customHeight="1">
      <c r="A62" s="310">
        <f>A61+1</f>
        <v>25</v>
      </c>
      <c r="B62" s="303" t="s">
        <v>219</v>
      </c>
      <c r="C62" s="333" t="s">
        <v>123</v>
      </c>
      <c r="E62" s="47"/>
      <c r="F62" s="47"/>
      <c r="G62" s="47"/>
      <c r="H62" s="95"/>
      <c r="I62" s="47"/>
      <c r="J62" s="47"/>
      <c r="K62" s="47"/>
      <c r="L62" s="49"/>
      <c r="M62" s="47"/>
      <c r="N62" s="47"/>
      <c r="O62" s="47">
        <v>80</v>
      </c>
      <c r="P62" s="47"/>
      <c r="Q62" s="47"/>
      <c r="R62" s="95"/>
      <c r="S62" s="49"/>
      <c r="T62" s="47"/>
      <c r="U62" s="47"/>
      <c r="V62" s="95"/>
      <c r="W62" s="47"/>
      <c r="X62" s="47"/>
      <c r="Y62" s="49"/>
      <c r="Z62" s="95"/>
      <c r="AA62" s="47"/>
      <c r="AB62" s="47"/>
      <c r="AC62" s="47"/>
      <c r="AD62" s="413">
        <f aca="true" t="shared" si="12" ref="AD62:AD67">SUM(E62:AC62)</f>
        <v>80</v>
      </c>
      <c r="AE62" s="49"/>
      <c r="AF62" s="49"/>
      <c r="AG62" s="49"/>
      <c r="AH62" s="49"/>
      <c r="AI62" s="49"/>
      <c r="AJ62" s="47"/>
      <c r="AK62" s="49"/>
      <c r="AL62" s="95"/>
      <c r="AM62" s="49"/>
      <c r="AN62" s="49"/>
      <c r="AO62" s="49"/>
      <c r="AP62" s="49"/>
      <c r="AQ62" s="411"/>
      <c r="AR62" s="49"/>
      <c r="AS62" s="95"/>
      <c r="AT62" s="49"/>
      <c r="AU62" s="95"/>
      <c r="AV62" s="49"/>
      <c r="AW62" s="49"/>
      <c r="AX62" s="49"/>
      <c r="AY62" s="49"/>
      <c r="AZ62" s="49"/>
      <c r="BA62" s="95"/>
      <c r="BB62" s="49"/>
      <c r="BC62" s="95"/>
      <c r="BD62" s="49"/>
      <c r="BE62" s="49"/>
      <c r="BF62" s="95"/>
      <c r="BG62" s="415">
        <f t="shared" si="8"/>
        <v>0</v>
      </c>
      <c r="BH62" s="47"/>
      <c r="BI62" s="49"/>
      <c r="BJ62" s="49"/>
      <c r="BK62" s="49"/>
      <c r="BL62" s="47"/>
      <c r="BM62" s="95"/>
      <c r="BN62" s="47"/>
      <c r="BO62" s="415">
        <f t="shared" si="9"/>
        <v>0</v>
      </c>
      <c r="BP62" s="83">
        <f t="shared" si="10"/>
        <v>80</v>
      </c>
      <c r="BQ62" s="147">
        <f t="shared" si="11"/>
        <v>20</v>
      </c>
      <c r="BR62" s="350" t="s">
        <v>219</v>
      </c>
      <c r="BS62" s="306" t="s">
        <v>123</v>
      </c>
      <c r="BT62" s="421">
        <f>BQ62</f>
        <v>20</v>
      </c>
      <c r="BU62" s="53"/>
    </row>
    <row r="63" spans="1:73" ht="36.75">
      <c r="A63" s="310">
        <f>A115+1</f>
        <v>27</v>
      </c>
      <c r="B63" s="302" t="s">
        <v>232</v>
      </c>
      <c r="C63" s="333" t="s">
        <v>157</v>
      </c>
      <c r="D63" s="47"/>
      <c r="E63" s="47"/>
      <c r="F63" s="47"/>
      <c r="G63" s="47"/>
      <c r="H63" s="95"/>
      <c r="I63" s="47"/>
      <c r="J63" s="47"/>
      <c r="K63" s="47"/>
      <c r="L63" s="49"/>
      <c r="M63" s="47"/>
      <c r="N63" s="47"/>
      <c r="O63" s="47"/>
      <c r="P63" s="47"/>
      <c r="Q63" s="47"/>
      <c r="R63" s="95"/>
      <c r="S63" s="49"/>
      <c r="T63" s="47"/>
      <c r="U63" s="47"/>
      <c r="V63" s="95"/>
      <c r="W63" s="47"/>
      <c r="X63" s="47"/>
      <c r="Y63" s="49"/>
      <c r="Z63" s="95"/>
      <c r="AA63" s="47"/>
      <c r="AB63" s="47"/>
      <c r="AC63" s="47"/>
      <c r="AD63" s="413">
        <f t="shared" si="12"/>
        <v>0</v>
      </c>
      <c r="AE63" s="49"/>
      <c r="AF63" s="49"/>
      <c r="AG63" s="49">
        <v>12</v>
      </c>
      <c r="AH63" s="49">
        <v>12</v>
      </c>
      <c r="AI63" s="49">
        <v>12</v>
      </c>
      <c r="AJ63" s="47"/>
      <c r="AK63" s="49"/>
      <c r="AL63" s="95"/>
      <c r="AM63" s="49"/>
      <c r="AN63" s="49"/>
      <c r="AO63" s="49"/>
      <c r="AP63" s="49">
        <v>12</v>
      </c>
      <c r="AQ63" s="411"/>
      <c r="AR63" s="49"/>
      <c r="AS63" s="95"/>
      <c r="AT63" s="49">
        <v>12</v>
      </c>
      <c r="AU63" s="95"/>
      <c r="AV63" s="49">
        <v>12</v>
      </c>
      <c r="AW63" s="49">
        <v>12</v>
      </c>
      <c r="AX63" s="49">
        <v>12</v>
      </c>
      <c r="AY63" s="49">
        <v>12</v>
      </c>
      <c r="AZ63" s="49"/>
      <c r="BA63" s="95"/>
      <c r="BB63" s="49"/>
      <c r="BC63" s="95"/>
      <c r="BD63" s="49"/>
      <c r="BE63" s="49"/>
      <c r="BF63" s="95"/>
      <c r="BG63" s="415">
        <f t="shared" si="8"/>
        <v>108</v>
      </c>
      <c r="BH63" s="47"/>
      <c r="BI63" s="49"/>
      <c r="BJ63" s="49"/>
      <c r="BK63" s="49"/>
      <c r="BL63" s="47"/>
      <c r="BM63" s="95"/>
      <c r="BN63" s="47"/>
      <c r="BO63" s="415">
        <f t="shared" si="9"/>
        <v>0</v>
      </c>
      <c r="BP63" s="83">
        <f t="shared" si="10"/>
        <v>108</v>
      </c>
      <c r="BQ63" s="147">
        <f t="shared" si="11"/>
        <v>27</v>
      </c>
      <c r="BR63" s="347" t="s">
        <v>232</v>
      </c>
      <c r="BS63" s="306" t="s">
        <v>157</v>
      </c>
      <c r="BT63" s="421">
        <f>BQ63</f>
        <v>27</v>
      </c>
      <c r="BU63" s="53"/>
    </row>
    <row r="64" spans="1:150" ht="23.25" customHeight="1">
      <c r="A64" s="548">
        <f>A63+1</f>
        <v>28</v>
      </c>
      <c r="B64" s="556" t="s">
        <v>196</v>
      </c>
      <c r="C64" s="329" t="s">
        <v>130</v>
      </c>
      <c r="D64" s="47"/>
      <c r="E64" s="47"/>
      <c r="F64" s="47"/>
      <c r="G64" s="47"/>
      <c r="H64" s="95"/>
      <c r="I64" s="47"/>
      <c r="J64" s="47"/>
      <c r="K64" s="47"/>
      <c r="L64" s="49"/>
      <c r="M64" s="47"/>
      <c r="N64" s="47"/>
      <c r="O64" s="47"/>
      <c r="P64" s="47"/>
      <c r="Q64" s="47"/>
      <c r="R64" s="95"/>
      <c r="S64" s="49"/>
      <c r="T64" s="47"/>
      <c r="U64" s="47"/>
      <c r="V64" s="95"/>
      <c r="W64" s="47"/>
      <c r="X64" s="47"/>
      <c r="Y64" s="49"/>
      <c r="Z64" s="95"/>
      <c r="AA64" s="47"/>
      <c r="AB64" s="47"/>
      <c r="AC64" s="47"/>
      <c r="AD64" s="413">
        <f t="shared" si="12"/>
        <v>0</v>
      </c>
      <c r="AE64" s="49"/>
      <c r="AF64" s="49"/>
      <c r="AG64" s="49"/>
      <c r="AH64" s="49"/>
      <c r="AI64" s="49"/>
      <c r="AJ64" s="47"/>
      <c r="AK64" s="49"/>
      <c r="AL64" s="95"/>
      <c r="AM64" s="49"/>
      <c r="AN64" s="49">
        <v>32</v>
      </c>
      <c r="AO64" s="49"/>
      <c r="AP64" s="49"/>
      <c r="AQ64" s="411"/>
      <c r="AR64" s="49"/>
      <c r="AS64" s="95"/>
      <c r="AT64" s="49"/>
      <c r="AU64" s="95"/>
      <c r="AV64" s="49">
        <v>20</v>
      </c>
      <c r="AW64" s="49"/>
      <c r="AX64" s="49"/>
      <c r="AY64" s="49"/>
      <c r="AZ64" s="49"/>
      <c r="BA64" s="95"/>
      <c r="BB64" s="49"/>
      <c r="BC64" s="95"/>
      <c r="BD64" s="49"/>
      <c r="BE64" s="49">
        <v>24</v>
      </c>
      <c r="BF64" s="95"/>
      <c r="BG64" s="415">
        <f t="shared" si="8"/>
        <v>76</v>
      </c>
      <c r="BH64" s="47"/>
      <c r="BI64" s="49"/>
      <c r="BJ64" s="49"/>
      <c r="BK64" s="49"/>
      <c r="BL64" s="47"/>
      <c r="BM64" s="95"/>
      <c r="BN64" s="47"/>
      <c r="BO64" s="415">
        <f t="shared" si="9"/>
        <v>0</v>
      </c>
      <c r="BP64" s="83">
        <f t="shared" si="10"/>
        <v>76</v>
      </c>
      <c r="BQ64" s="147">
        <f t="shared" si="11"/>
        <v>19</v>
      </c>
      <c r="BR64" s="564" t="s">
        <v>196</v>
      </c>
      <c r="BS64" s="107" t="s">
        <v>130</v>
      </c>
      <c r="BT64" s="54"/>
      <c r="BU64" s="53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</row>
    <row r="65" spans="1:150" ht="15" customHeight="1">
      <c r="A65" s="550"/>
      <c r="B65" s="559"/>
      <c r="C65" s="329" t="s">
        <v>114</v>
      </c>
      <c r="D65" s="47"/>
      <c r="E65" s="47"/>
      <c r="F65" s="47"/>
      <c r="G65" s="47"/>
      <c r="H65" s="95"/>
      <c r="I65" s="47"/>
      <c r="J65" s="47"/>
      <c r="K65" s="47"/>
      <c r="L65" s="49"/>
      <c r="M65" s="47"/>
      <c r="N65" s="47"/>
      <c r="O65" s="47"/>
      <c r="P65" s="47"/>
      <c r="Q65" s="47"/>
      <c r="R65" s="95"/>
      <c r="S65" s="49"/>
      <c r="T65" s="47"/>
      <c r="U65" s="47"/>
      <c r="V65" s="95"/>
      <c r="W65" s="47"/>
      <c r="X65" s="47"/>
      <c r="Y65" s="49"/>
      <c r="Z65" s="95"/>
      <c r="AA65" s="47"/>
      <c r="AB65" s="47"/>
      <c r="AC65" s="47"/>
      <c r="AD65" s="413">
        <f t="shared" si="12"/>
        <v>0</v>
      </c>
      <c r="AE65" s="49"/>
      <c r="AF65" s="49"/>
      <c r="AG65" s="49"/>
      <c r="AH65" s="49"/>
      <c r="AI65" s="49"/>
      <c r="AJ65" s="47"/>
      <c r="AK65" s="49"/>
      <c r="AL65" s="95"/>
      <c r="AM65" s="49"/>
      <c r="AN65" s="49"/>
      <c r="AO65" s="49"/>
      <c r="AP65" s="49"/>
      <c r="AQ65" s="411"/>
      <c r="AR65" s="49"/>
      <c r="AS65" s="95"/>
      <c r="AT65" s="49"/>
      <c r="AU65" s="95"/>
      <c r="AV65" s="49"/>
      <c r="AW65" s="49"/>
      <c r="AX65" s="49"/>
      <c r="AY65" s="49"/>
      <c r="AZ65" s="49"/>
      <c r="BA65" s="95"/>
      <c r="BB65" s="49"/>
      <c r="BC65" s="95"/>
      <c r="BD65" s="49"/>
      <c r="BE65" s="49"/>
      <c r="BF65" s="95">
        <v>12</v>
      </c>
      <c r="BG65" s="415">
        <f t="shared" si="8"/>
        <v>12</v>
      </c>
      <c r="BH65" s="47"/>
      <c r="BI65" s="49"/>
      <c r="BJ65" s="49"/>
      <c r="BK65" s="49"/>
      <c r="BL65" s="47"/>
      <c r="BM65" s="95"/>
      <c r="BN65" s="47"/>
      <c r="BO65" s="415"/>
      <c r="BP65" s="83"/>
      <c r="BQ65" s="147">
        <f t="shared" si="11"/>
        <v>3</v>
      </c>
      <c r="BR65" s="577"/>
      <c r="BS65" s="107"/>
      <c r="BT65" s="54"/>
      <c r="BU65" s="53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</row>
    <row r="66" spans="1:150" ht="15.75" customHeight="1">
      <c r="A66" s="550"/>
      <c r="B66" s="557"/>
      <c r="C66" s="329" t="s">
        <v>115</v>
      </c>
      <c r="D66" s="47"/>
      <c r="E66" s="47"/>
      <c r="F66" s="47"/>
      <c r="G66" s="47"/>
      <c r="H66" s="95"/>
      <c r="I66" s="47"/>
      <c r="J66" s="47"/>
      <c r="K66" s="47"/>
      <c r="L66" s="49"/>
      <c r="M66" s="47"/>
      <c r="N66" s="47"/>
      <c r="O66" s="47"/>
      <c r="P66" s="47"/>
      <c r="Q66" s="47"/>
      <c r="R66" s="95"/>
      <c r="S66" s="49"/>
      <c r="T66" s="47"/>
      <c r="U66" s="47"/>
      <c r="V66" s="95"/>
      <c r="W66" s="47"/>
      <c r="X66" s="47"/>
      <c r="Y66" s="49"/>
      <c r="Z66" s="95"/>
      <c r="AA66" s="47"/>
      <c r="AB66" s="47"/>
      <c r="AC66" s="47"/>
      <c r="AD66" s="413">
        <f t="shared" si="12"/>
        <v>0</v>
      </c>
      <c r="AE66" s="49"/>
      <c r="AF66" s="49"/>
      <c r="AG66" s="49"/>
      <c r="AH66" s="49"/>
      <c r="AI66" s="49"/>
      <c r="AJ66" s="47"/>
      <c r="AK66" s="49"/>
      <c r="AL66" s="95"/>
      <c r="AM66" s="49"/>
      <c r="AN66" s="49"/>
      <c r="AO66" s="49"/>
      <c r="AP66" s="49"/>
      <c r="AQ66" s="411"/>
      <c r="AR66" s="49"/>
      <c r="AS66" s="95"/>
      <c r="AT66" s="49"/>
      <c r="AU66" s="95"/>
      <c r="AV66" s="49"/>
      <c r="AW66" s="49"/>
      <c r="AX66" s="49"/>
      <c r="AY66" s="49"/>
      <c r="AZ66" s="49"/>
      <c r="BA66" s="95"/>
      <c r="BB66" s="49"/>
      <c r="BC66" s="95"/>
      <c r="BD66" s="49"/>
      <c r="BE66" s="49">
        <v>2</v>
      </c>
      <c r="BF66" s="95"/>
      <c r="BG66" s="415">
        <f t="shared" si="8"/>
        <v>2</v>
      </c>
      <c r="BH66" s="47"/>
      <c r="BI66" s="49"/>
      <c r="BJ66" s="49"/>
      <c r="BK66" s="49"/>
      <c r="BL66" s="47"/>
      <c r="BM66" s="95"/>
      <c r="BN66" s="47"/>
      <c r="BO66" s="415">
        <f>SUM(BH66:BN66)</f>
        <v>0</v>
      </c>
      <c r="BP66" s="83">
        <f aca="true" t="shared" si="13" ref="BP66:BP94">BO66+BG66+AD66</f>
        <v>2</v>
      </c>
      <c r="BQ66" s="147">
        <f t="shared" si="11"/>
        <v>0.5</v>
      </c>
      <c r="BR66" s="565"/>
      <c r="BS66" s="107" t="s">
        <v>197</v>
      </c>
      <c r="BT66" s="421">
        <f>BQ64+BQ65+BQ66</f>
        <v>22.5</v>
      </c>
      <c r="BU66" s="53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</row>
    <row r="67" spans="1:73" ht="15">
      <c r="A67" s="548">
        <f>A64+1</f>
        <v>29</v>
      </c>
      <c r="B67" s="551" t="s">
        <v>456</v>
      </c>
      <c r="C67" s="333" t="s">
        <v>177</v>
      </c>
      <c r="D67" s="47"/>
      <c r="E67" s="47"/>
      <c r="F67" s="47"/>
      <c r="G67" s="47"/>
      <c r="H67" s="95"/>
      <c r="I67" s="47"/>
      <c r="J67" s="47"/>
      <c r="K67" s="47"/>
      <c r="L67" s="49"/>
      <c r="M67" s="47"/>
      <c r="N67" s="47"/>
      <c r="O67" s="47"/>
      <c r="P67" s="47"/>
      <c r="Q67" s="47"/>
      <c r="R67" s="95"/>
      <c r="S67" s="49"/>
      <c r="T67" s="47"/>
      <c r="U67" s="47"/>
      <c r="V67" s="95"/>
      <c r="W67" s="47"/>
      <c r="X67" s="47"/>
      <c r="Y67" s="49"/>
      <c r="Z67" s="95"/>
      <c r="AA67" s="47"/>
      <c r="AB67" s="47"/>
      <c r="AC67" s="47"/>
      <c r="AD67" s="413">
        <f t="shared" si="12"/>
        <v>0</v>
      </c>
      <c r="AE67" s="49"/>
      <c r="AF67" s="49"/>
      <c r="AG67" s="49"/>
      <c r="AH67" s="49"/>
      <c r="AI67" s="49"/>
      <c r="AJ67" s="47"/>
      <c r="AK67" s="49"/>
      <c r="AL67" s="95"/>
      <c r="AM67" s="49"/>
      <c r="AN67" s="49"/>
      <c r="AO67" s="49"/>
      <c r="AP67" s="49"/>
      <c r="AQ67" s="411"/>
      <c r="AR67" s="49"/>
      <c r="AS67" s="95"/>
      <c r="AT67" s="49"/>
      <c r="AU67" s="95"/>
      <c r="AV67" s="49">
        <v>4</v>
      </c>
      <c r="AW67" s="49">
        <v>4</v>
      </c>
      <c r="AX67" s="49">
        <v>4</v>
      </c>
      <c r="AY67" s="49">
        <v>4</v>
      </c>
      <c r="AZ67" s="49">
        <v>4</v>
      </c>
      <c r="BA67" s="95"/>
      <c r="BB67" s="49">
        <v>4</v>
      </c>
      <c r="BC67" s="95"/>
      <c r="BD67" s="49">
        <v>4</v>
      </c>
      <c r="BE67" s="49">
        <v>4</v>
      </c>
      <c r="BF67" s="95"/>
      <c r="BG67" s="415">
        <f t="shared" si="8"/>
        <v>32</v>
      </c>
      <c r="BH67" s="47">
        <v>8</v>
      </c>
      <c r="BI67" s="49">
        <v>8</v>
      </c>
      <c r="BJ67" s="49">
        <v>8</v>
      </c>
      <c r="BK67" s="49">
        <v>4</v>
      </c>
      <c r="BL67" s="47">
        <v>4</v>
      </c>
      <c r="BM67" s="95"/>
      <c r="BN67" s="47">
        <v>4</v>
      </c>
      <c r="BO67" s="415">
        <f>SUM(BH67:BN67)</f>
        <v>36</v>
      </c>
      <c r="BP67" s="83">
        <f t="shared" si="13"/>
        <v>68</v>
      </c>
      <c r="BQ67" s="147">
        <f t="shared" si="11"/>
        <v>17</v>
      </c>
      <c r="BR67" s="580" t="s">
        <v>456</v>
      </c>
      <c r="BS67" s="306" t="s">
        <v>177</v>
      </c>
      <c r="BT67" s="54"/>
      <c r="BU67" s="53"/>
    </row>
    <row r="68" spans="1:73" ht="15">
      <c r="A68" s="549"/>
      <c r="B68" s="552"/>
      <c r="C68" s="333" t="s">
        <v>475</v>
      </c>
      <c r="D68" s="47"/>
      <c r="E68" s="47"/>
      <c r="F68" s="47"/>
      <c r="G68" s="47"/>
      <c r="H68" s="95"/>
      <c r="I68" s="47"/>
      <c r="J68" s="47"/>
      <c r="K68" s="47"/>
      <c r="L68" s="49"/>
      <c r="M68" s="47"/>
      <c r="N68" s="47"/>
      <c r="O68" s="47"/>
      <c r="P68" s="47"/>
      <c r="Q68" s="47"/>
      <c r="R68" s="95"/>
      <c r="S68" s="49"/>
      <c r="T68" s="47"/>
      <c r="U68" s="47"/>
      <c r="V68" s="95"/>
      <c r="W68" s="47"/>
      <c r="X68" s="47"/>
      <c r="Y68" s="49"/>
      <c r="Z68" s="95"/>
      <c r="AA68" s="47"/>
      <c r="AB68" s="47"/>
      <c r="AC68" s="47"/>
      <c r="AD68" s="413"/>
      <c r="AE68" s="49"/>
      <c r="AF68" s="49"/>
      <c r="AG68" s="49"/>
      <c r="AH68" s="49"/>
      <c r="AI68" s="49"/>
      <c r="AJ68" s="47"/>
      <c r="AK68" s="49"/>
      <c r="AL68" s="95"/>
      <c r="AM68" s="49"/>
      <c r="AN68" s="49"/>
      <c r="AO68" s="49"/>
      <c r="AP68" s="49"/>
      <c r="AQ68" s="411"/>
      <c r="AR68" s="49"/>
      <c r="AS68" s="95"/>
      <c r="AT68" s="49"/>
      <c r="AU68" s="95"/>
      <c r="AV68" s="49"/>
      <c r="AW68" s="49"/>
      <c r="AX68" s="49"/>
      <c r="AY68" s="49"/>
      <c r="AZ68" s="49"/>
      <c r="BA68" s="95"/>
      <c r="BB68" s="49"/>
      <c r="BC68" s="95"/>
      <c r="BD68" s="49"/>
      <c r="BE68" s="49"/>
      <c r="BF68" s="95"/>
      <c r="BG68" s="415">
        <f t="shared" si="8"/>
        <v>0</v>
      </c>
      <c r="BH68" s="47"/>
      <c r="BI68" s="49"/>
      <c r="BJ68" s="49"/>
      <c r="BK68" s="49"/>
      <c r="BL68" s="47"/>
      <c r="BM68" s="95"/>
      <c r="BN68" s="47"/>
      <c r="BO68" s="415">
        <v>12</v>
      </c>
      <c r="BP68" s="83">
        <f t="shared" si="13"/>
        <v>12</v>
      </c>
      <c r="BQ68" s="147">
        <f t="shared" si="11"/>
        <v>3</v>
      </c>
      <c r="BR68" s="581"/>
      <c r="BS68" s="306" t="s">
        <v>475</v>
      </c>
      <c r="BT68" s="421">
        <f>BQ67+BQ68</f>
        <v>20</v>
      </c>
      <c r="BU68" s="53"/>
    </row>
    <row r="69" spans="1:73" ht="15">
      <c r="A69" s="548">
        <f>A67+1</f>
        <v>30</v>
      </c>
      <c r="B69" s="556" t="s">
        <v>121</v>
      </c>
      <c r="C69" s="333" t="s">
        <v>114</v>
      </c>
      <c r="D69" s="47"/>
      <c r="E69" s="47"/>
      <c r="F69" s="47"/>
      <c r="G69" s="47"/>
      <c r="H69" s="95"/>
      <c r="I69" s="47"/>
      <c r="J69" s="47"/>
      <c r="K69" s="47"/>
      <c r="L69" s="49"/>
      <c r="M69" s="47"/>
      <c r="N69" s="47"/>
      <c r="O69" s="47"/>
      <c r="P69" s="47"/>
      <c r="Q69" s="47"/>
      <c r="R69" s="95"/>
      <c r="S69" s="49"/>
      <c r="T69" s="49"/>
      <c r="U69" s="47"/>
      <c r="V69" s="95"/>
      <c r="W69" s="47"/>
      <c r="X69" s="47"/>
      <c r="Y69" s="49"/>
      <c r="Z69" s="95"/>
      <c r="AA69" s="47"/>
      <c r="AB69" s="47"/>
      <c r="AC69" s="47"/>
      <c r="AD69" s="413">
        <f aca="true" t="shared" si="14" ref="AD69:AD82">SUM(E69:AC69)</f>
        <v>0</v>
      </c>
      <c r="AE69" s="49"/>
      <c r="AF69" s="49"/>
      <c r="AG69" s="49"/>
      <c r="AH69" s="49"/>
      <c r="AI69" s="49"/>
      <c r="AJ69" s="47"/>
      <c r="AK69" s="49"/>
      <c r="AL69" s="95">
        <v>40</v>
      </c>
      <c r="AM69" s="68"/>
      <c r="AN69" s="49"/>
      <c r="AO69" s="49"/>
      <c r="AP69" s="49"/>
      <c r="AQ69" s="411"/>
      <c r="AR69" s="49"/>
      <c r="AS69" s="95"/>
      <c r="AT69" s="49"/>
      <c r="AU69" s="95"/>
      <c r="AV69" s="49"/>
      <c r="AW69" s="49"/>
      <c r="AX69" s="49"/>
      <c r="AY69" s="49"/>
      <c r="AZ69" s="49"/>
      <c r="BA69" s="95"/>
      <c r="BB69" s="49"/>
      <c r="BC69" s="95"/>
      <c r="BD69" s="49"/>
      <c r="BE69" s="49"/>
      <c r="BF69" s="95"/>
      <c r="BG69" s="415">
        <f aca="true" t="shared" si="15" ref="BG69:BG85">SUM(AE69:BF69)</f>
        <v>40</v>
      </c>
      <c r="BH69" s="47"/>
      <c r="BI69" s="49"/>
      <c r="BJ69" s="49"/>
      <c r="BK69" s="49"/>
      <c r="BL69" s="47"/>
      <c r="BM69" s="95"/>
      <c r="BN69" s="47"/>
      <c r="BO69" s="415">
        <f aca="true" t="shared" si="16" ref="BO69:BO102">SUM(BH69:BN69)</f>
        <v>0</v>
      </c>
      <c r="BP69" s="83">
        <f t="shared" si="13"/>
        <v>40</v>
      </c>
      <c r="BQ69" s="147">
        <f t="shared" si="11"/>
        <v>10</v>
      </c>
      <c r="BR69" s="564" t="s">
        <v>122</v>
      </c>
      <c r="BS69" s="306" t="s">
        <v>114</v>
      </c>
      <c r="BT69" s="54"/>
      <c r="BU69" s="53"/>
    </row>
    <row r="70" spans="1:73" ht="24.75">
      <c r="A70" s="549"/>
      <c r="B70" s="557"/>
      <c r="C70" s="333" t="s">
        <v>123</v>
      </c>
      <c r="D70" s="47">
        <v>1</v>
      </c>
      <c r="E70" s="47"/>
      <c r="F70" s="47"/>
      <c r="G70" s="47"/>
      <c r="H70" s="95"/>
      <c r="I70" s="47"/>
      <c r="J70" s="47">
        <v>80</v>
      </c>
      <c r="K70" s="47"/>
      <c r="L70" s="49"/>
      <c r="M70" s="47"/>
      <c r="N70" s="47"/>
      <c r="O70" s="47"/>
      <c r="P70" s="47"/>
      <c r="Q70" s="47"/>
      <c r="R70" s="95"/>
      <c r="S70" s="49"/>
      <c r="T70" s="49"/>
      <c r="U70" s="47"/>
      <c r="V70" s="95"/>
      <c r="W70" s="47"/>
      <c r="X70" s="47"/>
      <c r="Y70" s="49"/>
      <c r="Z70" s="95"/>
      <c r="AA70" s="47"/>
      <c r="AB70" s="47"/>
      <c r="AC70" s="47"/>
      <c r="AD70" s="413">
        <f t="shared" si="14"/>
        <v>80</v>
      </c>
      <c r="AE70" s="49"/>
      <c r="AF70" s="49"/>
      <c r="AG70" s="49"/>
      <c r="AH70" s="49"/>
      <c r="AI70" s="49"/>
      <c r="AJ70" s="47"/>
      <c r="AK70" s="49"/>
      <c r="AL70" s="95"/>
      <c r="AM70" s="68"/>
      <c r="AN70" s="49"/>
      <c r="AO70" s="49"/>
      <c r="AP70" s="49"/>
      <c r="AQ70" s="411"/>
      <c r="AR70" s="49"/>
      <c r="AS70" s="95"/>
      <c r="AT70" s="49"/>
      <c r="AU70" s="95"/>
      <c r="AV70" s="49"/>
      <c r="AW70" s="49"/>
      <c r="AX70" s="49"/>
      <c r="AY70" s="49"/>
      <c r="AZ70" s="49"/>
      <c r="BA70" s="95"/>
      <c r="BB70" s="49"/>
      <c r="BC70" s="95"/>
      <c r="BD70" s="49"/>
      <c r="BE70" s="49"/>
      <c r="BF70" s="95"/>
      <c r="BG70" s="415">
        <f t="shared" si="15"/>
        <v>0</v>
      </c>
      <c r="BH70" s="47"/>
      <c r="BI70" s="49"/>
      <c r="BJ70" s="49"/>
      <c r="BK70" s="49"/>
      <c r="BL70" s="47"/>
      <c r="BM70" s="95"/>
      <c r="BN70" s="47"/>
      <c r="BO70" s="415">
        <f t="shared" si="16"/>
        <v>0</v>
      </c>
      <c r="BP70" s="83">
        <f t="shared" si="13"/>
        <v>80</v>
      </c>
      <c r="BQ70" s="147">
        <f t="shared" si="11"/>
        <v>20</v>
      </c>
      <c r="BR70" s="565"/>
      <c r="BS70" s="306" t="s">
        <v>123</v>
      </c>
      <c r="BT70" s="421">
        <f>BQ69+BQ70</f>
        <v>30</v>
      </c>
      <c r="BU70" s="53"/>
    </row>
    <row r="71" spans="1:73" ht="24.75">
      <c r="A71" s="548">
        <f>A69+1</f>
        <v>31</v>
      </c>
      <c r="B71" s="551" t="s">
        <v>186</v>
      </c>
      <c r="C71" s="333" t="s">
        <v>457</v>
      </c>
      <c r="D71" s="47">
        <v>1</v>
      </c>
      <c r="E71" s="47"/>
      <c r="F71" s="47"/>
      <c r="G71" s="47"/>
      <c r="H71" s="95"/>
      <c r="I71" s="47"/>
      <c r="J71" s="47"/>
      <c r="K71" s="47"/>
      <c r="L71" s="49"/>
      <c r="M71" s="47"/>
      <c r="N71" s="47"/>
      <c r="O71" s="47"/>
      <c r="P71" s="47"/>
      <c r="Q71" s="47"/>
      <c r="R71" s="95"/>
      <c r="S71" s="49"/>
      <c r="T71" s="47"/>
      <c r="U71" s="47"/>
      <c r="V71" s="95"/>
      <c r="W71" s="47"/>
      <c r="X71" s="47"/>
      <c r="Y71" s="49"/>
      <c r="Z71" s="95"/>
      <c r="AA71" s="47"/>
      <c r="AB71" s="47"/>
      <c r="AC71" s="47"/>
      <c r="AD71" s="413">
        <f t="shared" si="14"/>
        <v>0</v>
      </c>
      <c r="AE71" s="49"/>
      <c r="AF71" s="49"/>
      <c r="AG71" s="49"/>
      <c r="AH71" s="49"/>
      <c r="AI71" s="49"/>
      <c r="AJ71" s="47"/>
      <c r="AK71" s="49"/>
      <c r="AL71" s="95"/>
      <c r="AM71" s="49"/>
      <c r="AN71" s="49"/>
      <c r="AO71" s="49"/>
      <c r="AP71" s="49"/>
      <c r="AQ71" s="411"/>
      <c r="AR71" s="49"/>
      <c r="AS71" s="95"/>
      <c r="AT71" s="49"/>
      <c r="AU71" s="95"/>
      <c r="AV71" s="49">
        <v>4</v>
      </c>
      <c r="AW71" s="49">
        <v>4</v>
      </c>
      <c r="AX71" s="49">
        <v>4</v>
      </c>
      <c r="AY71" s="49">
        <v>4</v>
      </c>
      <c r="AZ71" s="49"/>
      <c r="BA71" s="95"/>
      <c r="BB71" s="49"/>
      <c r="BC71" s="95"/>
      <c r="BD71" s="49"/>
      <c r="BE71" s="49"/>
      <c r="BF71" s="95"/>
      <c r="BG71" s="415">
        <f t="shared" si="15"/>
        <v>16</v>
      </c>
      <c r="BH71" s="47">
        <v>8</v>
      </c>
      <c r="BI71" s="49">
        <v>8</v>
      </c>
      <c r="BJ71" s="49">
        <v>8</v>
      </c>
      <c r="BK71" s="49">
        <v>16</v>
      </c>
      <c r="BL71" s="47">
        <v>8</v>
      </c>
      <c r="BM71" s="95"/>
      <c r="BN71" s="47">
        <v>16</v>
      </c>
      <c r="BO71" s="415">
        <f t="shared" si="16"/>
        <v>64</v>
      </c>
      <c r="BP71" s="83">
        <f t="shared" si="13"/>
        <v>80</v>
      </c>
      <c r="BQ71" s="147">
        <f t="shared" si="11"/>
        <v>20</v>
      </c>
      <c r="BR71" s="560" t="s">
        <v>186</v>
      </c>
      <c r="BS71" s="306" t="s">
        <v>187</v>
      </c>
      <c r="BT71" s="54"/>
      <c r="BU71" s="53"/>
    </row>
    <row r="72" spans="1:73" ht="15">
      <c r="A72" s="549"/>
      <c r="B72" s="552"/>
      <c r="C72" s="333" t="s">
        <v>112</v>
      </c>
      <c r="D72" s="47">
        <v>1</v>
      </c>
      <c r="E72" s="47"/>
      <c r="F72" s="47"/>
      <c r="G72" s="47"/>
      <c r="H72" s="95"/>
      <c r="I72" s="47"/>
      <c r="J72" s="47"/>
      <c r="K72" s="47"/>
      <c r="L72" s="49"/>
      <c r="M72" s="47"/>
      <c r="N72" s="47"/>
      <c r="O72" s="47"/>
      <c r="P72" s="47"/>
      <c r="Q72" s="47"/>
      <c r="R72" s="95"/>
      <c r="S72" s="49"/>
      <c r="T72" s="47"/>
      <c r="U72" s="47"/>
      <c r="V72" s="95"/>
      <c r="W72" s="47"/>
      <c r="X72" s="47"/>
      <c r="Y72" s="49"/>
      <c r="Z72" s="95"/>
      <c r="AA72" s="47"/>
      <c r="AB72" s="47"/>
      <c r="AC72" s="47"/>
      <c r="AD72" s="413">
        <f t="shared" si="14"/>
        <v>0</v>
      </c>
      <c r="AE72" s="49"/>
      <c r="AF72" s="49"/>
      <c r="AG72" s="49"/>
      <c r="AH72" s="49"/>
      <c r="AI72" s="49"/>
      <c r="AJ72" s="47"/>
      <c r="AK72" s="49"/>
      <c r="AL72" s="95"/>
      <c r="AM72" s="49"/>
      <c r="AN72" s="49"/>
      <c r="AO72" s="49"/>
      <c r="AP72" s="49"/>
      <c r="AQ72" s="411"/>
      <c r="AR72" s="49"/>
      <c r="AS72" s="95"/>
      <c r="AT72" s="49"/>
      <c r="AU72" s="95"/>
      <c r="AV72" s="49"/>
      <c r="AW72" s="49"/>
      <c r="AX72" s="49"/>
      <c r="AY72" s="49"/>
      <c r="AZ72" s="49"/>
      <c r="BA72" s="95"/>
      <c r="BB72" s="49"/>
      <c r="BC72" s="95"/>
      <c r="BD72" s="49"/>
      <c r="BE72" s="49"/>
      <c r="BF72" s="95"/>
      <c r="BG72" s="415">
        <f t="shared" si="15"/>
        <v>0</v>
      </c>
      <c r="BH72" s="47"/>
      <c r="BI72" s="49"/>
      <c r="BJ72" s="49"/>
      <c r="BK72" s="49"/>
      <c r="BL72" s="47"/>
      <c r="BM72" s="95"/>
      <c r="BN72" s="47"/>
      <c r="BO72" s="415">
        <f t="shared" si="16"/>
        <v>0</v>
      </c>
      <c r="BP72" s="83">
        <f t="shared" si="13"/>
        <v>0</v>
      </c>
      <c r="BQ72" s="147">
        <f t="shared" si="11"/>
        <v>0</v>
      </c>
      <c r="BR72" s="562"/>
      <c r="BS72" s="306" t="s">
        <v>112</v>
      </c>
      <c r="BT72" s="421">
        <f>BQ71+BQ72</f>
        <v>20</v>
      </c>
      <c r="BU72" s="53"/>
    </row>
    <row r="73" spans="1:73" ht="18.75" customHeight="1">
      <c r="A73" s="548">
        <f>A71+1</f>
        <v>32</v>
      </c>
      <c r="B73" s="556" t="s">
        <v>206</v>
      </c>
      <c r="C73" s="334" t="s">
        <v>113</v>
      </c>
      <c r="D73" s="47">
        <v>2</v>
      </c>
      <c r="E73" s="47"/>
      <c r="F73" s="47"/>
      <c r="G73" s="47"/>
      <c r="H73" s="95"/>
      <c r="I73" s="47"/>
      <c r="J73" s="47"/>
      <c r="K73" s="47"/>
      <c r="L73" s="49"/>
      <c r="M73" s="47"/>
      <c r="N73" s="47"/>
      <c r="O73" s="47"/>
      <c r="P73" s="47"/>
      <c r="Q73" s="47"/>
      <c r="R73" s="95"/>
      <c r="S73" s="49"/>
      <c r="T73" s="47"/>
      <c r="U73" s="47"/>
      <c r="V73" s="95"/>
      <c r="W73" s="47"/>
      <c r="X73" s="47"/>
      <c r="Y73" s="49"/>
      <c r="Z73" s="95"/>
      <c r="AA73" s="47"/>
      <c r="AB73" s="47"/>
      <c r="AC73" s="47"/>
      <c r="AD73" s="413">
        <f t="shared" si="14"/>
        <v>0</v>
      </c>
      <c r="AE73" s="49"/>
      <c r="AF73" s="49"/>
      <c r="AG73" s="49"/>
      <c r="AH73" s="49"/>
      <c r="AI73" s="49"/>
      <c r="AJ73" s="47"/>
      <c r="AK73" s="49"/>
      <c r="AL73" s="95"/>
      <c r="AM73" s="49"/>
      <c r="AN73" s="49"/>
      <c r="AO73" s="49"/>
      <c r="AP73" s="49"/>
      <c r="AQ73" s="411"/>
      <c r="AR73" s="49"/>
      <c r="AS73" s="95"/>
      <c r="AT73" s="49"/>
      <c r="AU73" s="95"/>
      <c r="AV73" s="49">
        <v>20</v>
      </c>
      <c r="AW73" s="49">
        <v>20</v>
      </c>
      <c r="AX73" s="49"/>
      <c r="AY73" s="49"/>
      <c r="AZ73" s="49">
        <v>20</v>
      </c>
      <c r="BA73" s="95"/>
      <c r="BB73" s="49"/>
      <c r="BC73" s="95"/>
      <c r="BD73" s="49"/>
      <c r="BE73" s="49">
        <v>20</v>
      </c>
      <c r="BF73" s="95"/>
      <c r="BG73" s="415">
        <f t="shared" si="15"/>
        <v>80</v>
      </c>
      <c r="BH73" s="47">
        <v>20</v>
      </c>
      <c r="BI73" s="49"/>
      <c r="BJ73" s="49"/>
      <c r="BK73" s="49"/>
      <c r="BL73" s="47"/>
      <c r="BM73" s="95"/>
      <c r="BN73" s="47"/>
      <c r="BO73" s="415">
        <f t="shared" si="16"/>
        <v>20</v>
      </c>
      <c r="BP73" s="83">
        <f t="shared" si="13"/>
        <v>100</v>
      </c>
      <c r="BQ73" s="147">
        <f t="shared" si="11"/>
        <v>25</v>
      </c>
      <c r="BR73" s="564" t="s">
        <v>206</v>
      </c>
      <c r="BS73" s="349" t="s">
        <v>113</v>
      </c>
      <c r="BT73" s="54"/>
      <c r="BU73" s="53"/>
    </row>
    <row r="74" spans="1:73" ht="15">
      <c r="A74" s="550"/>
      <c r="B74" s="559"/>
      <c r="C74" s="334" t="s">
        <v>114</v>
      </c>
      <c r="D74" s="47">
        <v>2</v>
      </c>
      <c r="E74" s="47"/>
      <c r="F74" s="47"/>
      <c r="G74" s="47"/>
      <c r="H74" s="95"/>
      <c r="I74" s="47"/>
      <c r="J74" s="47"/>
      <c r="K74" s="47"/>
      <c r="L74" s="49"/>
      <c r="M74" s="47"/>
      <c r="N74" s="47"/>
      <c r="O74" s="47"/>
      <c r="P74" s="47"/>
      <c r="Q74" s="47"/>
      <c r="R74" s="95"/>
      <c r="S74" s="49"/>
      <c r="T74" s="47"/>
      <c r="U74" s="47"/>
      <c r="V74" s="95"/>
      <c r="W74" s="47"/>
      <c r="X74" s="47"/>
      <c r="Y74" s="49"/>
      <c r="Z74" s="95"/>
      <c r="AA74" s="47"/>
      <c r="AB74" s="47"/>
      <c r="AC74" s="47"/>
      <c r="AD74" s="413">
        <f t="shared" si="14"/>
        <v>0</v>
      </c>
      <c r="AE74" s="49"/>
      <c r="AF74" s="49"/>
      <c r="AG74" s="49"/>
      <c r="AH74" s="49"/>
      <c r="AI74" s="49"/>
      <c r="AJ74" s="47"/>
      <c r="AK74" s="49"/>
      <c r="AL74" s="95"/>
      <c r="AM74" s="49"/>
      <c r="AN74" s="49"/>
      <c r="AO74" s="49"/>
      <c r="AP74" s="49"/>
      <c r="AQ74" s="411"/>
      <c r="AR74" s="49"/>
      <c r="AS74" s="95"/>
      <c r="AT74" s="49"/>
      <c r="AU74" s="95"/>
      <c r="AV74" s="49"/>
      <c r="AW74" s="49"/>
      <c r="AX74" s="49"/>
      <c r="AY74" s="49"/>
      <c r="AZ74" s="49"/>
      <c r="BA74" s="95">
        <v>12</v>
      </c>
      <c r="BB74" s="49"/>
      <c r="BC74" s="95">
        <v>2</v>
      </c>
      <c r="BD74" s="49"/>
      <c r="BE74" s="49"/>
      <c r="BF74" s="95">
        <v>12</v>
      </c>
      <c r="BG74" s="415">
        <f t="shared" si="15"/>
        <v>26</v>
      </c>
      <c r="BH74" s="47"/>
      <c r="BI74" s="49"/>
      <c r="BJ74" s="49"/>
      <c r="BK74" s="49"/>
      <c r="BL74" s="47"/>
      <c r="BM74" s="95"/>
      <c r="BN74" s="47"/>
      <c r="BO74" s="415">
        <f t="shared" si="16"/>
        <v>0</v>
      </c>
      <c r="BP74" s="83">
        <f t="shared" si="13"/>
        <v>26</v>
      </c>
      <c r="BQ74" s="147">
        <f t="shared" si="11"/>
        <v>6.5</v>
      </c>
      <c r="BR74" s="577"/>
      <c r="BS74" s="349" t="s">
        <v>114</v>
      </c>
      <c r="BT74" s="54"/>
      <c r="BU74" s="53"/>
    </row>
    <row r="75" spans="1:73" ht="15">
      <c r="A75" s="549"/>
      <c r="B75" s="557"/>
      <c r="C75" s="334" t="s">
        <v>160</v>
      </c>
      <c r="D75" s="47">
        <v>2</v>
      </c>
      <c r="E75" s="47"/>
      <c r="F75" s="47"/>
      <c r="G75" s="47"/>
      <c r="H75" s="95"/>
      <c r="I75" s="47"/>
      <c r="J75" s="47"/>
      <c r="K75" s="47"/>
      <c r="L75" s="49"/>
      <c r="M75" s="47"/>
      <c r="N75" s="47"/>
      <c r="O75" s="47"/>
      <c r="P75" s="47"/>
      <c r="Q75" s="47"/>
      <c r="R75" s="95"/>
      <c r="S75" s="49"/>
      <c r="T75" s="47"/>
      <c r="U75" s="47"/>
      <c r="V75" s="95"/>
      <c r="W75" s="47"/>
      <c r="X75" s="47"/>
      <c r="Y75" s="49"/>
      <c r="Z75" s="95"/>
      <c r="AA75" s="47"/>
      <c r="AB75" s="47"/>
      <c r="AC75" s="47"/>
      <c r="AD75" s="413">
        <f t="shared" si="14"/>
        <v>0</v>
      </c>
      <c r="AE75" s="49"/>
      <c r="AF75" s="49"/>
      <c r="AG75" s="49"/>
      <c r="AH75" s="49"/>
      <c r="AI75" s="49"/>
      <c r="AJ75" s="47"/>
      <c r="AK75" s="49"/>
      <c r="AL75" s="95"/>
      <c r="AM75" s="49"/>
      <c r="AN75" s="49"/>
      <c r="AO75" s="49"/>
      <c r="AP75" s="49"/>
      <c r="AQ75" s="411"/>
      <c r="AR75" s="49"/>
      <c r="AS75" s="95"/>
      <c r="AT75" s="49"/>
      <c r="AU75" s="95"/>
      <c r="AV75" s="49"/>
      <c r="AW75" s="49"/>
      <c r="AX75" s="49"/>
      <c r="AY75" s="49"/>
      <c r="AZ75" s="49">
        <v>2</v>
      </c>
      <c r="BA75" s="95"/>
      <c r="BB75" s="49"/>
      <c r="BC75" s="95"/>
      <c r="BD75" s="49"/>
      <c r="BE75" s="49">
        <v>2</v>
      </c>
      <c r="BF75" s="95"/>
      <c r="BG75" s="415">
        <f t="shared" si="15"/>
        <v>4</v>
      </c>
      <c r="BH75" s="47">
        <v>4</v>
      </c>
      <c r="BI75" s="49"/>
      <c r="BJ75" s="49"/>
      <c r="BK75" s="49"/>
      <c r="BL75" s="47"/>
      <c r="BM75" s="95"/>
      <c r="BN75" s="47"/>
      <c r="BO75" s="415">
        <f t="shared" si="16"/>
        <v>4</v>
      </c>
      <c r="BP75" s="83">
        <f t="shared" si="13"/>
        <v>8</v>
      </c>
      <c r="BQ75" s="147">
        <f t="shared" si="11"/>
        <v>2</v>
      </c>
      <c r="BR75" s="565"/>
      <c r="BS75" s="349" t="s">
        <v>112</v>
      </c>
      <c r="BT75" s="421">
        <f>BQ73+BQ74+BQ75</f>
        <v>33.5</v>
      </c>
      <c r="BU75" s="53"/>
    </row>
    <row r="76" spans="1:73" ht="28.5" customHeight="1">
      <c r="A76" s="312">
        <f>A73+1</f>
        <v>33</v>
      </c>
      <c r="B76" s="301" t="s">
        <v>207</v>
      </c>
      <c r="C76" s="337" t="s">
        <v>465</v>
      </c>
      <c r="D76" s="47"/>
      <c r="E76" s="47"/>
      <c r="F76" s="47"/>
      <c r="G76" s="47"/>
      <c r="H76" s="95"/>
      <c r="I76" s="47"/>
      <c r="J76" s="47"/>
      <c r="K76" s="47"/>
      <c r="L76" s="49"/>
      <c r="M76" s="47"/>
      <c r="N76" s="47"/>
      <c r="O76" s="47"/>
      <c r="P76" s="47"/>
      <c r="Q76" s="47"/>
      <c r="R76" s="95"/>
      <c r="S76" s="49"/>
      <c r="T76" s="47"/>
      <c r="U76" s="47"/>
      <c r="V76" s="95"/>
      <c r="W76" s="47"/>
      <c r="X76" s="47"/>
      <c r="Y76" s="49"/>
      <c r="Z76" s="95"/>
      <c r="AA76" s="47"/>
      <c r="AB76" s="47"/>
      <c r="AC76" s="47"/>
      <c r="AD76" s="413">
        <f t="shared" si="14"/>
        <v>0</v>
      </c>
      <c r="AE76" s="49"/>
      <c r="AF76" s="49"/>
      <c r="AG76" s="49"/>
      <c r="AH76" s="49"/>
      <c r="AI76" s="49"/>
      <c r="AJ76" s="47"/>
      <c r="AK76" s="49"/>
      <c r="AL76" s="95"/>
      <c r="AM76" s="49"/>
      <c r="AN76" s="49"/>
      <c r="AO76" s="49"/>
      <c r="AP76" s="49"/>
      <c r="AQ76" s="411"/>
      <c r="AR76" s="49"/>
      <c r="AS76" s="95"/>
      <c r="AT76" s="49"/>
      <c r="AU76" s="95"/>
      <c r="AV76" s="49"/>
      <c r="AW76" s="49"/>
      <c r="AX76" s="49"/>
      <c r="AY76" s="49"/>
      <c r="AZ76" s="49"/>
      <c r="BA76" s="95"/>
      <c r="BB76" s="49"/>
      <c r="BC76" s="95"/>
      <c r="BD76" s="49"/>
      <c r="BE76" s="49"/>
      <c r="BF76" s="95"/>
      <c r="BG76" s="415">
        <f t="shared" si="15"/>
        <v>0</v>
      </c>
      <c r="BH76" s="47"/>
      <c r="BI76" s="49"/>
      <c r="BJ76" s="49"/>
      <c r="BK76" s="49"/>
      <c r="BL76" s="47"/>
      <c r="BM76" s="95"/>
      <c r="BN76" s="47"/>
      <c r="BO76" s="415">
        <f t="shared" si="16"/>
        <v>0</v>
      </c>
      <c r="BP76" s="83">
        <f t="shared" si="13"/>
        <v>0</v>
      </c>
      <c r="BQ76" s="147">
        <f t="shared" si="11"/>
        <v>0</v>
      </c>
      <c r="BR76" s="447" t="s">
        <v>207</v>
      </c>
      <c r="BS76" s="448" t="s">
        <v>130</v>
      </c>
      <c r="BT76" s="421">
        <f>BQ76</f>
        <v>0</v>
      </c>
      <c r="BU76" s="53"/>
    </row>
    <row r="77" spans="1:73" ht="15" customHeight="1">
      <c r="A77" s="548">
        <f>A76+1</f>
        <v>34</v>
      </c>
      <c r="B77" s="556" t="s">
        <v>175</v>
      </c>
      <c r="C77" s="333" t="s">
        <v>112</v>
      </c>
      <c r="D77" s="47">
        <v>1</v>
      </c>
      <c r="E77" s="47"/>
      <c r="F77" s="47"/>
      <c r="G77" s="47"/>
      <c r="H77" s="95"/>
      <c r="I77" s="47"/>
      <c r="J77" s="47"/>
      <c r="K77" s="47"/>
      <c r="L77" s="49"/>
      <c r="M77" s="47"/>
      <c r="N77" s="47"/>
      <c r="O77" s="47"/>
      <c r="P77" s="47"/>
      <c r="Q77" s="47"/>
      <c r="R77" s="95"/>
      <c r="S77" s="49"/>
      <c r="T77" s="47"/>
      <c r="U77" s="47"/>
      <c r="V77" s="95"/>
      <c r="W77" s="47"/>
      <c r="X77" s="47"/>
      <c r="Y77" s="49"/>
      <c r="Z77" s="95"/>
      <c r="AA77" s="47"/>
      <c r="AB77" s="47"/>
      <c r="AC77" s="47"/>
      <c r="AD77" s="413">
        <f t="shared" si="14"/>
        <v>0</v>
      </c>
      <c r="AE77" s="49"/>
      <c r="AF77" s="49"/>
      <c r="AG77" s="49"/>
      <c r="AH77" s="49"/>
      <c r="AI77" s="49"/>
      <c r="AJ77" s="47"/>
      <c r="AK77" s="49"/>
      <c r="AL77" s="95"/>
      <c r="AM77" s="68"/>
      <c r="AN77" s="49"/>
      <c r="AO77" s="49"/>
      <c r="AP77" s="49"/>
      <c r="AQ77" s="411"/>
      <c r="AR77" s="49"/>
      <c r="AS77" s="95"/>
      <c r="AT77" s="49"/>
      <c r="AU77" s="95"/>
      <c r="AV77" s="49"/>
      <c r="AW77" s="49"/>
      <c r="AX77" s="49"/>
      <c r="AY77" s="49"/>
      <c r="AZ77" s="49"/>
      <c r="BA77" s="95"/>
      <c r="BB77" s="49"/>
      <c r="BC77" s="95"/>
      <c r="BD77" s="49"/>
      <c r="BE77" s="49"/>
      <c r="BF77" s="95"/>
      <c r="BG77" s="415">
        <f t="shared" si="15"/>
        <v>0</v>
      </c>
      <c r="BH77" s="47"/>
      <c r="BI77" s="49">
        <v>4</v>
      </c>
      <c r="BJ77" s="49"/>
      <c r="BK77" s="49"/>
      <c r="BL77" s="47"/>
      <c r="BM77" s="95"/>
      <c r="BN77" s="47"/>
      <c r="BO77" s="415">
        <f t="shared" si="16"/>
        <v>4</v>
      </c>
      <c r="BP77" s="83">
        <f t="shared" si="13"/>
        <v>4</v>
      </c>
      <c r="BQ77" s="147">
        <f t="shared" si="11"/>
        <v>1</v>
      </c>
      <c r="BR77" s="582" t="s">
        <v>175</v>
      </c>
      <c r="BS77" s="306" t="s">
        <v>112</v>
      </c>
      <c r="BT77" s="54"/>
      <c r="BU77" s="53"/>
    </row>
    <row r="78" spans="1:73" ht="24" customHeight="1">
      <c r="A78" s="550"/>
      <c r="B78" s="559"/>
      <c r="C78" s="333" t="s">
        <v>461</v>
      </c>
      <c r="D78" s="47">
        <v>1</v>
      </c>
      <c r="E78" s="47"/>
      <c r="F78" s="47"/>
      <c r="G78" s="47"/>
      <c r="H78" s="95"/>
      <c r="I78" s="47"/>
      <c r="J78" s="47"/>
      <c r="K78" s="47"/>
      <c r="L78" s="49"/>
      <c r="M78" s="47"/>
      <c r="N78" s="47"/>
      <c r="O78" s="47"/>
      <c r="P78" s="47"/>
      <c r="Q78" s="47"/>
      <c r="R78" s="95"/>
      <c r="S78" s="49"/>
      <c r="T78" s="47"/>
      <c r="U78" s="47"/>
      <c r="V78" s="95"/>
      <c r="W78" s="47"/>
      <c r="X78" s="47"/>
      <c r="Y78" s="49"/>
      <c r="Z78" s="95"/>
      <c r="AA78" s="47"/>
      <c r="AB78" s="47"/>
      <c r="AC78" s="47"/>
      <c r="AD78" s="413">
        <f t="shared" si="14"/>
        <v>0</v>
      </c>
      <c r="AE78" s="49"/>
      <c r="AF78" s="49"/>
      <c r="AG78" s="49"/>
      <c r="AH78" s="49"/>
      <c r="AI78" s="49"/>
      <c r="AJ78" s="47">
        <v>12</v>
      </c>
      <c r="AK78" s="49">
        <v>12</v>
      </c>
      <c r="AL78" s="95"/>
      <c r="AM78" s="49"/>
      <c r="AN78" s="49"/>
      <c r="AO78" s="49">
        <v>12</v>
      </c>
      <c r="AP78" s="49"/>
      <c r="AQ78" s="411"/>
      <c r="AR78" s="49">
        <v>12</v>
      </c>
      <c r="AS78" s="95"/>
      <c r="AT78" s="49">
        <v>12</v>
      </c>
      <c r="AU78" s="95"/>
      <c r="AV78" s="49"/>
      <c r="AW78" s="49">
        <v>12</v>
      </c>
      <c r="AX78" s="49">
        <v>12</v>
      </c>
      <c r="AY78" s="49"/>
      <c r="AZ78" s="49"/>
      <c r="BA78" s="95"/>
      <c r="BB78" s="49"/>
      <c r="BC78" s="95"/>
      <c r="BD78" s="49"/>
      <c r="BE78" s="49"/>
      <c r="BF78" s="95"/>
      <c r="BG78" s="415">
        <f t="shared" si="15"/>
        <v>84</v>
      </c>
      <c r="BH78" s="47"/>
      <c r="BI78" s="49">
        <v>12</v>
      </c>
      <c r="BJ78" s="49">
        <v>12</v>
      </c>
      <c r="BK78" s="49"/>
      <c r="BL78" s="47"/>
      <c r="BM78" s="95"/>
      <c r="BN78" s="47"/>
      <c r="BO78" s="415">
        <f t="shared" si="16"/>
        <v>24</v>
      </c>
      <c r="BP78" s="83">
        <f t="shared" si="13"/>
        <v>108</v>
      </c>
      <c r="BQ78" s="147">
        <f t="shared" si="11"/>
        <v>27</v>
      </c>
      <c r="BR78" s="583"/>
      <c r="BS78" s="306" t="s">
        <v>152</v>
      </c>
      <c r="BT78" s="54"/>
      <c r="BU78" s="53"/>
    </row>
    <row r="79" spans="1:73" ht="15">
      <c r="A79" s="549"/>
      <c r="B79" s="557"/>
      <c r="C79" s="333" t="s">
        <v>114</v>
      </c>
      <c r="D79" s="47">
        <v>1</v>
      </c>
      <c r="E79" s="47"/>
      <c r="F79" s="47"/>
      <c r="G79" s="47"/>
      <c r="H79" s="95"/>
      <c r="I79" s="47"/>
      <c r="J79" s="47"/>
      <c r="K79" s="47"/>
      <c r="L79" s="49"/>
      <c r="M79" s="47"/>
      <c r="N79" s="47"/>
      <c r="O79" s="47"/>
      <c r="P79" s="47"/>
      <c r="Q79" s="47"/>
      <c r="R79" s="95"/>
      <c r="S79" s="49"/>
      <c r="T79" s="47"/>
      <c r="U79" s="47"/>
      <c r="V79" s="95"/>
      <c r="W79" s="47"/>
      <c r="X79" s="47"/>
      <c r="Y79" s="49"/>
      <c r="Z79" s="95"/>
      <c r="AA79" s="47"/>
      <c r="AB79" s="47"/>
      <c r="AC79" s="47"/>
      <c r="AD79" s="413">
        <f t="shared" si="14"/>
        <v>0</v>
      </c>
      <c r="AE79" s="49"/>
      <c r="AF79" s="49"/>
      <c r="AG79" s="49"/>
      <c r="AH79" s="49"/>
      <c r="AI79" s="49"/>
      <c r="AJ79" s="47"/>
      <c r="AK79" s="49"/>
      <c r="AL79" s="95"/>
      <c r="AM79" s="49"/>
      <c r="AN79" s="49"/>
      <c r="AO79" s="49"/>
      <c r="AP79" s="49"/>
      <c r="AQ79" s="411"/>
      <c r="AR79" s="49"/>
      <c r="AS79" s="95"/>
      <c r="AT79" s="49"/>
      <c r="AU79" s="95">
        <v>2</v>
      </c>
      <c r="AV79" s="49"/>
      <c r="AW79" s="49"/>
      <c r="AX79" s="49"/>
      <c r="AY79" s="49"/>
      <c r="AZ79" s="49"/>
      <c r="BA79" s="95"/>
      <c r="BB79" s="49"/>
      <c r="BC79" s="95"/>
      <c r="BD79" s="49"/>
      <c r="BE79" s="49"/>
      <c r="BF79" s="95"/>
      <c r="BG79" s="415">
        <f t="shared" si="15"/>
        <v>2</v>
      </c>
      <c r="BH79" s="47"/>
      <c r="BI79" s="49"/>
      <c r="BJ79" s="49"/>
      <c r="BK79" s="49"/>
      <c r="BL79" s="47"/>
      <c r="BM79" s="95"/>
      <c r="BN79" s="47"/>
      <c r="BO79" s="415">
        <f t="shared" si="16"/>
        <v>0</v>
      </c>
      <c r="BP79" s="83">
        <f t="shared" si="13"/>
        <v>2</v>
      </c>
      <c r="BQ79" s="147">
        <f t="shared" si="11"/>
        <v>0.5</v>
      </c>
      <c r="BR79" s="584"/>
      <c r="BS79" s="306" t="s">
        <v>114</v>
      </c>
      <c r="BT79" s="421">
        <f>BQ78+BQ79</f>
        <v>27.5</v>
      </c>
      <c r="BU79" s="53"/>
    </row>
    <row r="80" spans="1:73" ht="26.25" customHeight="1">
      <c r="A80" s="548">
        <f>A77+1</f>
        <v>35</v>
      </c>
      <c r="B80" s="551" t="s">
        <v>212</v>
      </c>
      <c r="C80" s="324" t="s">
        <v>130</v>
      </c>
      <c r="D80" s="47" t="s">
        <v>105</v>
      </c>
      <c r="E80" s="47"/>
      <c r="F80" s="47"/>
      <c r="G80" s="47"/>
      <c r="H80" s="95"/>
      <c r="I80" s="47"/>
      <c r="J80" s="47"/>
      <c r="K80" s="47"/>
      <c r="L80" s="49"/>
      <c r="M80" s="47"/>
      <c r="N80" s="47"/>
      <c r="O80" s="47"/>
      <c r="P80" s="47"/>
      <c r="Q80" s="47"/>
      <c r="R80" s="95"/>
      <c r="S80" s="49"/>
      <c r="T80" s="47"/>
      <c r="U80" s="47"/>
      <c r="V80" s="95"/>
      <c r="W80" s="47"/>
      <c r="X80" s="47"/>
      <c r="Y80" s="49"/>
      <c r="Z80" s="95"/>
      <c r="AA80" s="47"/>
      <c r="AB80" s="47"/>
      <c r="AC80" s="47"/>
      <c r="AD80" s="413">
        <f t="shared" si="14"/>
        <v>0</v>
      </c>
      <c r="AE80" s="49"/>
      <c r="AF80" s="49"/>
      <c r="AG80" s="49"/>
      <c r="AH80" s="49">
        <v>32</v>
      </c>
      <c r="AI80" s="49"/>
      <c r="AJ80" s="47"/>
      <c r="AK80" s="49"/>
      <c r="AL80" s="95"/>
      <c r="AM80" s="49"/>
      <c r="AN80" s="49"/>
      <c r="AO80" s="49"/>
      <c r="AP80" s="49"/>
      <c r="AQ80" s="411"/>
      <c r="AR80" s="49"/>
      <c r="AS80" s="95"/>
      <c r="AT80" s="49">
        <v>24</v>
      </c>
      <c r="AU80" s="95"/>
      <c r="AV80" s="49"/>
      <c r="AW80" s="49"/>
      <c r="AX80" s="49"/>
      <c r="AY80" s="49"/>
      <c r="AZ80" s="49"/>
      <c r="BA80" s="95"/>
      <c r="BB80" s="49"/>
      <c r="BC80" s="95"/>
      <c r="BD80" s="49">
        <v>24</v>
      </c>
      <c r="BE80" s="49"/>
      <c r="BF80" s="95"/>
      <c r="BG80" s="415">
        <f t="shared" si="15"/>
        <v>80</v>
      </c>
      <c r="BH80" s="47"/>
      <c r="BI80" s="49">
        <v>16</v>
      </c>
      <c r="BJ80" s="49"/>
      <c r="BK80" s="49"/>
      <c r="BL80" s="47"/>
      <c r="BM80" s="95"/>
      <c r="BN80" s="47"/>
      <c r="BO80" s="415">
        <f t="shared" si="16"/>
        <v>16</v>
      </c>
      <c r="BP80" s="83">
        <f t="shared" si="13"/>
        <v>96</v>
      </c>
      <c r="BQ80" s="147">
        <f t="shared" si="11"/>
        <v>24</v>
      </c>
      <c r="BR80" s="560" t="s">
        <v>212</v>
      </c>
      <c r="BS80" s="93" t="s">
        <v>130</v>
      </c>
      <c r="BT80" s="54"/>
      <c r="BU80" s="53"/>
    </row>
    <row r="81" spans="1:73" ht="15.75" customHeight="1">
      <c r="A81" s="550"/>
      <c r="B81" s="558"/>
      <c r="C81" s="324" t="s">
        <v>112</v>
      </c>
      <c r="D81" s="47" t="s">
        <v>105</v>
      </c>
      <c r="E81" s="47"/>
      <c r="F81" s="47"/>
      <c r="G81" s="47"/>
      <c r="H81" s="95"/>
      <c r="I81" s="47"/>
      <c r="J81" s="47"/>
      <c r="K81" s="47"/>
      <c r="L81" s="49"/>
      <c r="M81" s="47"/>
      <c r="N81" s="47"/>
      <c r="O81" s="47"/>
      <c r="P81" s="47"/>
      <c r="Q81" s="47"/>
      <c r="R81" s="95"/>
      <c r="S81" s="49"/>
      <c r="T81" s="47"/>
      <c r="U81" s="47"/>
      <c r="V81" s="95"/>
      <c r="W81" s="47"/>
      <c r="X81" s="47"/>
      <c r="Y81" s="49"/>
      <c r="Z81" s="95"/>
      <c r="AA81" s="47"/>
      <c r="AB81" s="47"/>
      <c r="AC81" s="47"/>
      <c r="AD81" s="413">
        <f t="shared" si="14"/>
        <v>0</v>
      </c>
      <c r="AE81" s="49"/>
      <c r="AF81" s="49"/>
      <c r="AG81" s="49"/>
      <c r="AH81" s="49"/>
      <c r="AI81" s="49"/>
      <c r="AJ81" s="47"/>
      <c r="AK81" s="49"/>
      <c r="AL81" s="95"/>
      <c r="AM81" s="49"/>
      <c r="AN81" s="49"/>
      <c r="AO81" s="49"/>
      <c r="AP81" s="49"/>
      <c r="AQ81" s="411"/>
      <c r="AR81" s="49"/>
      <c r="AS81" s="95"/>
      <c r="AT81" s="49"/>
      <c r="AU81" s="95"/>
      <c r="AV81" s="49"/>
      <c r="AW81" s="49"/>
      <c r="AX81" s="49"/>
      <c r="AY81" s="49"/>
      <c r="AZ81" s="49"/>
      <c r="BA81" s="95"/>
      <c r="BB81" s="49"/>
      <c r="BC81" s="95"/>
      <c r="BD81" s="49">
        <v>2</v>
      </c>
      <c r="BE81" s="49"/>
      <c r="BF81" s="95"/>
      <c r="BG81" s="415">
        <f t="shared" si="15"/>
        <v>2</v>
      </c>
      <c r="BH81" s="47"/>
      <c r="BI81" s="49">
        <v>4</v>
      </c>
      <c r="BJ81" s="49"/>
      <c r="BK81" s="49"/>
      <c r="BL81" s="47"/>
      <c r="BM81" s="95"/>
      <c r="BN81" s="47"/>
      <c r="BO81" s="415">
        <f t="shared" si="16"/>
        <v>4</v>
      </c>
      <c r="BP81" s="83">
        <f t="shared" si="13"/>
        <v>6</v>
      </c>
      <c r="BQ81" s="147">
        <f t="shared" si="11"/>
        <v>1.5</v>
      </c>
      <c r="BR81" s="561"/>
      <c r="BS81" s="93" t="s">
        <v>112</v>
      </c>
      <c r="BT81" s="54"/>
      <c r="BU81" s="53"/>
    </row>
    <row r="82" spans="1:73" ht="15.75" customHeight="1">
      <c r="A82" s="549"/>
      <c r="B82" s="552"/>
      <c r="C82" s="324" t="s">
        <v>114</v>
      </c>
      <c r="D82" s="47" t="s">
        <v>105</v>
      </c>
      <c r="E82" s="47"/>
      <c r="F82" s="47"/>
      <c r="G82" s="47"/>
      <c r="H82" s="95"/>
      <c r="I82" s="47"/>
      <c r="J82" s="47"/>
      <c r="K82" s="47"/>
      <c r="L82" s="49"/>
      <c r="M82" s="47"/>
      <c r="N82" s="47"/>
      <c r="O82" s="47"/>
      <c r="P82" s="47"/>
      <c r="Q82" s="47"/>
      <c r="R82" s="95"/>
      <c r="S82" s="49"/>
      <c r="T82" s="47"/>
      <c r="U82" s="47"/>
      <c r="V82" s="95"/>
      <c r="W82" s="47"/>
      <c r="X82" s="47"/>
      <c r="Y82" s="49"/>
      <c r="Z82" s="95"/>
      <c r="AA82" s="47"/>
      <c r="AB82" s="47"/>
      <c r="AC82" s="47"/>
      <c r="AD82" s="413">
        <f t="shared" si="14"/>
        <v>0</v>
      </c>
      <c r="AE82" s="49"/>
      <c r="AF82" s="49"/>
      <c r="AG82" s="49"/>
      <c r="AH82" s="49"/>
      <c r="AI82" s="49"/>
      <c r="AJ82" s="47"/>
      <c r="AK82" s="49"/>
      <c r="AL82" s="95"/>
      <c r="AM82" s="49"/>
      <c r="AN82" s="49"/>
      <c r="AO82" s="49"/>
      <c r="AP82" s="49"/>
      <c r="AQ82" s="411"/>
      <c r="AR82" s="49"/>
      <c r="AS82" s="95"/>
      <c r="AT82" s="49"/>
      <c r="AU82" s="95">
        <v>16</v>
      </c>
      <c r="AV82" s="49"/>
      <c r="AW82" s="49"/>
      <c r="AX82" s="49"/>
      <c r="AY82" s="49"/>
      <c r="AZ82" s="49"/>
      <c r="BA82" s="95"/>
      <c r="BB82" s="49"/>
      <c r="BC82" s="95"/>
      <c r="BD82" s="49"/>
      <c r="BE82" s="49"/>
      <c r="BF82" s="95"/>
      <c r="BG82" s="415">
        <f t="shared" si="15"/>
        <v>16</v>
      </c>
      <c r="BH82" s="47"/>
      <c r="BI82" s="49"/>
      <c r="BJ82" s="49"/>
      <c r="BK82" s="49"/>
      <c r="BL82" s="47"/>
      <c r="BM82" s="95"/>
      <c r="BN82" s="47"/>
      <c r="BO82" s="415">
        <f t="shared" si="16"/>
        <v>0</v>
      </c>
      <c r="BP82" s="83">
        <f t="shared" si="13"/>
        <v>16</v>
      </c>
      <c r="BQ82" s="147">
        <f t="shared" si="11"/>
        <v>4</v>
      </c>
      <c r="BR82" s="562"/>
      <c r="BS82" s="93" t="s">
        <v>114</v>
      </c>
      <c r="BT82" s="421">
        <f>BQ80+BQ81+BQ82</f>
        <v>29.5</v>
      </c>
      <c r="BU82" s="53"/>
    </row>
    <row r="83" spans="1:73" s="307" customFormat="1" ht="25.5" customHeight="1">
      <c r="A83" s="61">
        <f>A80+1</f>
        <v>36</v>
      </c>
      <c r="B83" s="301" t="s">
        <v>174</v>
      </c>
      <c r="C83" s="333" t="s">
        <v>123</v>
      </c>
      <c r="D83" s="315"/>
      <c r="E83" s="315"/>
      <c r="F83" s="315"/>
      <c r="G83" s="315"/>
      <c r="H83" s="316"/>
      <c r="I83" s="315"/>
      <c r="J83" s="315"/>
      <c r="K83" s="315">
        <v>80</v>
      </c>
      <c r="L83" s="317"/>
      <c r="M83" s="315"/>
      <c r="N83" s="315"/>
      <c r="O83" s="315"/>
      <c r="P83" s="315"/>
      <c r="Q83" s="315"/>
      <c r="R83" s="316"/>
      <c r="S83" s="317"/>
      <c r="T83" s="315"/>
      <c r="U83" s="315"/>
      <c r="V83" s="316"/>
      <c r="W83" s="315"/>
      <c r="X83" s="315"/>
      <c r="Y83" s="317"/>
      <c r="Z83" s="316"/>
      <c r="AA83" s="315"/>
      <c r="AB83" s="315"/>
      <c r="AC83" s="315"/>
      <c r="AD83" s="414">
        <f>SUM(E83:AC83)</f>
        <v>80</v>
      </c>
      <c r="AE83" s="317"/>
      <c r="AF83" s="317"/>
      <c r="AG83" s="317"/>
      <c r="AH83" s="317"/>
      <c r="AI83" s="317"/>
      <c r="AJ83" s="315"/>
      <c r="AK83" s="317"/>
      <c r="AL83" s="316"/>
      <c r="AM83" s="68"/>
      <c r="AN83" s="317"/>
      <c r="AO83" s="317"/>
      <c r="AP83" s="317"/>
      <c r="AQ83" s="418"/>
      <c r="AR83" s="317"/>
      <c r="AS83" s="316"/>
      <c r="AT83" s="317"/>
      <c r="AU83" s="316"/>
      <c r="AV83" s="317"/>
      <c r="AW83" s="317"/>
      <c r="AX83" s="317"/>
      <c r="AY83" s="317"/>
      <c r="AZ83" s="317"/>
      <c r="BA83" s="316"/>
      <c r="BB83" s="317"/>
      <c r="BC83" s="316"/>
      <c r="BD83" s="317"/>
      <c r="BE83" s="317"/>
      <c r="BF83" s="316"/>
      <c r="BG83" s="416">
        <f t="shared" si="15"/>
        <v>0</v>
      </c>
      <c r="BH83" s="315"/>
      <c r="BI83" s="317"/>
      <c r="BJ83" s="317"/>
      <c r="BK83" s="317"/>
      <c r="BL83" s="315"/>
      <c r="BM83" s="316"/>
      <c r="BN83" s="315"/>
      <c r="BO83" s="416">
        <f t="shared" si="16"/>
        <v>0</v>
      </c>
      <c r="BP83" s="318">
        <f t="shared" si="13"/>
        <v>80</v>
      </c>
      <c r="BQ83" s="147">
        <f t="shared" si="11"/>
        <v>20</v>
      </c>
      <c r="BR83" s="346" t="s">
        <v>174</v>
      </c>
      <c r="BS83" s="306" t="s">
        <v>123</v>
      </c>
      <c r="BT83" s="437">
        <f>BQ83</f>
        <v>20</v>
      </c>
      <c r="BU83" s="319"/>
    </row>
    <row r="84" spans="1:73" ht="27.75" customHeight="1">
      <c r="A84" s="548">
        <f>A83+1</f>
        <v>37</v>
      </c>
      <c r="B84" s="556" t="s">
        <v>171</v>
      </c>
      <c r="C84" s="333" t="s">
        <v>157</v>
      </c>
      <c r="D84" s="47"/>
      <c r="E84" s="47"/>
      <c r="F84" s="47"/>
      <c r="G84" s="47"/>
      <c r="H84" s="95"/>
      <c r="I84" s="47"/>
      <c r="J84" s="47"/>
      <c r="K84" s="47"/>
      <c r="L84" s="49"/>
      <c r="M84" s="47"/>
      <c r="N84" s="47"/>
      <c r="O84" s="47"/>
      <c r="P84" s="47"/>
      <c r="Q84" s="47"/>
      <c r="R84" s="95"/>
      <c r="S84" s="49"/>
      <c r="T84" s="47"/>
      <c r="U84" s="47"/>
      <c r="V84" s="95"/>
      <c r="W84" s="47"/>
      <c r="X84" s="47"/>
      <c r="Y84" s="49"/>
      <c r="Z84" s="95"/>
      <c r="AA84" s="47"/>
      <c r="AB84" s="47"/>
      <c r="AC84" s="47"/>
      <c r="AD84" s="413">
        <f>SUM(E84:AC84)</f>
        <v>0</v>
      </c>
      <c r="AE84" s="49">
        <v>12</v>
      </c>
      <c r="AF84" s="49">
        <v>12</v>
      </c>
      <c r="AG84" s="49"/>
      <c r="AH84" s="49"/>
      <c r="AI84" s="49"/>
      <c r="AJ84" s="47"/>
      <c r="AK84" s="49"/>
      <c r="AL84" s="95"/>
      <c r="AM84" s="68"/>
      <c r="AN84" s="49"/>
      <c r="AO84" s="49">
        <v>12</v>
      </c>
      <c r="AP84" s="49"/>
      <c r="AQ84" s="411"/>
      <c r="AR84" s="49">
        <v>12</v>
      </c>
      <c r="AS84" s="95"/>
      <c r="AT84" s="49"/>
      <c r="AU84" s="95"/>
      <c r="AV84" s="49"/>
      <c r="AW84" s="49"/>
      <c r="AX84" s="49"/>
      <c r="AY84" s="49"/>
      <c r="AZ84" s="49"/>
      <c r="BA84" s="95"/>
      <c r="BB84" s="49"/>
      <c r="BC84" s="95"/>
      <c r="BD84" s="49"/>
      <c r="BE84" s="49"/>
      <c r="BF84" s="95"/>
      <c r="BG84" s="415">
        <f t="shared" si="15"/>
        <v>48</v>
      </c>
      <c r="BH84" s="47">
        <v>8</v>
      </c>
      <c r="BI84" s="49">
        <v>8</v>
      </c>
      <c r="BJ84" s="49">
        <v>8</v>
      </c>
      <c r="BK84" s="49">
        <v>8</v>
      </c>
      <c r="BL84" s="47">
        <v>8</v>
      </c>
      <c r="BM84" s="95"/>
      <c r="BN84" s="47">
        <v>8</v>
      </c>
      <c r="BO84" s="415">
        <f t="shared" si="16"/>
        <v>48</v>
      </c>
      <c r="BP84" s="83">
        <f t="shared" si="13"/>
        <v>96</v>
      </c>
      <c r="BQ84" s="147">
        <f t="shared" si="11"/>
        <v>24</v>
      </c>
      <c r="BR84" s="582" t="s">
        <v>171</v>
      </c>
      <c r="BS84" s="306" t="s">
        <v>157</v>
      </c>
      <c r="BT84" s="54"/>
      <c r="BU84" s="53"/>
    </row>
    <row r="85" spans="1:73" ht="19.5" customHeight="1">
      <c r="A85" s="549"/>
      <c r="B85" s="557"/>
      <c r="C85" s="333" t="s">
        <v>476</v>
      </c>
      <c r="D85" s="47"/>
      <c r="E85" s="47"/>
      <c r="F85" s="47"/>
      <c r="G85" s="47"/>
      <c r="H85" s="95"/>
      <c r="I85" s="47"/>
      <c r="J85" s="47"/>
      <c r="K85" s="47"/>
      <c r="L85" s="49"/>
      <c r="M85" s="47"/>
      <c r="N85" s="47"/>
      <c r="O85" s="47"/>
      <c r="P85" s="47"/>
      <c r="Q85" s="47"/>
      <c r="R85" s="95"/>
      <c r="S85" s="49"/>
      <c r="T85" s="47"/>
      <c r="U85" s="47"/>
      <c r="V85" s="95"/>
      <c r="W85" s="47"/>
      <c r="X85" s="47"/>
      <c r="Y85" s="49"/>
      <c r="Z85" s="95"/>
      <c r="AA85" s="47"/>
      <c r="AB85" s="47"/>
      <c r="AC85" s="47"/>
      <c r="AD85" s="413">
        <f>SUM(E85:AC85)</f>
        <v>0</v>
      </c>
      <c r="AE85" s="49"/>
      <c r="AF85" s="49"/>
      <c r="AG85" s="49"/>
      <c r="AH85" s="49"/>
      <c r="AI85" s="49"/>
      <c r="AJ85" s="47"/>
      <c r="AK85" s="49"/>
      <c r="AL85" s="95"/>
      <c r="AM85" s="68"/>
      <c r="AN85" s="49"/>
      <c r="AO85" s="49"/>
      <c r="AP85" s="49"/>
      <c r="AQ85" s="411"/>
      <c r="AR85" s="49"/>
      <c r="AS85" s="95"/>
      <c r="AT85" s="49"/>
      <c r="AU85" s="95"/>
      <c r="AV85" s="49"/>
      <c r="AW85" s="49"/>
      <c r="AX85" s="49"/>
      <c r="AY85" s="49"/>
      <c r="AZ85" s="49"/>
      <c r="BA85" s="95"/>
      <c r="BB85" s="49"/>
      <c r="BC85" s="95"/>
      <c r="BD85" s="49"/>
      <c r="BE85" s="49"/>
      <c r="BF85" s="95"/>
      <c r="BG85" s="415">
        <f t="shared" si="15"/>
        <v>0</v>
      </c>
      <c r="BH85" s="47">
        <v>4</v>
      </c>
      <c r="BI85" s="49">
        <v>4</v>
      </c>
      <c r="BJ85" s="49">
        <v>4</v>
      </c>
      <c r="BK85" s="49"/>
      <c r="BL85" s="47"/>
      <c r="BM85" s="95"/>
      <c r="BN85" s="47"/>
      <c r="BO85" s="415">
        <f t="shared" si="16"/>
        <v>12</v>
      </c>
      <c r="BP85" s="83">
        <f t="shared" si="13"/>
        <v>12</v>
      </c>
      <c r="BQ85" s="147">
        <f t="shared" si="11"/>
        <v>3</v>
      </c>
      <c r="BR85" s="584"/>
      <c r="BS85" s="306" t="s">
        <v>476</v>
      </c>
      <c r="BT85" s="421">
        <f>BQ84+BQ85</f>
        <v>27</v>
      </c>
      <c r="BU85" s="53"/>
    </row>
    <row r="86" spans="1:73" ht="15">
      <c r="A86" s="548">
        <f>A84+1</f>
        <v>38</v>
      </c>
      <c r="B86" s="551" t="s">
        <v>118</v>
      </c>
      <c r="C86" s="333" t="s">
        <v>112</v>
      </c>
      <c r="D86" s="47">
        <v>2</v>
      </c>
      <c r="E86" s="47"/>
      <c r="F86" s="47"/>
      <c r="G86" s="47"/>
      <c r="H86" s="95"/>
      <c r="I86" s="47"/>
      <c r="J86" s="47"/>
      <c r="K86" s="47"/>
      <c r="L86" s="49"/>
      <c r="M86" s="47"/>
      <c r="N86" s="47"/>
      <c r="O86" s="47"/>
      <c r="P86" s="47"/>
      <c r="Q86" s="47"/>
      <c r="R86" s="95"/>
      <c r="S86" s="49"/>
      <c r="T86" s="49"/>
      <c r="U86" s="47"/>
      <c r="V86" s="95"/>
      <c r="W86" s="47"/>
      <c r="X86" s="47"/>
      <c r="Y86" s="49"/>
      <c r="Z86" s="95"/>
      <c r="AA86" s="47"/>
      <c r="AB86" s="47"/>
      <c r="AC86" s="47"/>
      <c r="AD86" s="413">
        <f aca="true" t="shared" si="17" ref="AD86:AD126">SUM(E86:AC86)</f>
        <v>0</v>
      </c>
      <c r="AE86" s="49"/>
      <c r="AF86" s="49"/>
      <c r="AG86" s="49"/>
      <c r="AH86" s="49"/>
      <c r="AI86" s="49"/>
      <c r="AJ86" s="47"/>
      <c r="AK86" s="49"/>
      <c r="AL86" s="95"/>
      <c r="AM86" s="68"/>
      <c r="AN86" s="49"/>
      <c r="AO86" s="49"/>
      <c r="AP86" s="49"/>
      <c r="AQ86" s="411"/>
      <c r="AR86" s="49"/>
      <c r="AS86" s="95"/>
      <c r="AT86" s="49"/>
      <c r="AU86" s="95"/>
      <c r="AV86" s="49"/>
      <c r="AW86" s="49"/>
      <c r="AX86" s="49"/>
      <c r="AY86" s="49"/>
      <c r="AZ86" s="49"/>
      <c r="BA86" s="95"/>
      <c r="BB86" s="49">
        <v>2</v>
      </c>
      <c r="BC86" s="95"/>
      <c r="BD86" s="49"/>
      <c r="BE86" s="49"/>
      <c r="BF86" s="95"/>
      <c r="BG86" s="415">
        <f aca="true" t="shared" si="18" ref="BG86:BG119">SUM(AE86:BF86)</f>
        <v>2</v>
      </c>
      <c r="BH86" s="47"/>
      <c r="BI86" s="49">
        <v>4</v>
      </c>
      <c r="BJ86" s="49"/>
      <c r="BK86" s="49"/>
      <c r="BL86" s="47">
        <v>4</v>
      </c>
      <c r="BM86" s="95"/>
      <c r="BN86" s="47"/>
      <c r="BO86" s="415">
        <f t="shared" si="16"/>
        <v>8</v>
      </c>
      <c r="BP86" s="83">
        <f t="shared" si="13"/>
        <v>10</v>
      </c>
      <c r="BQ86" s="147">
        <f t="shared" si="11"/>
        <v>2.5</v>
      </c>
      <c r="BR86" s="560" t="s">
        <v>118</v>
      </c>
      <c r="BS86" s="306" t="s">
        <v>112</v>
      </c>
      <c r="BT86" s="54"/>
      <c r="BU86" s="53"/>
    </row>
    <row r="87" spans="1:73" ht="18" customHeight="1">
      <c r="A87" s="550"/>
      <c r="B87" s="558"/>
      <c r="C87" s="333" t="s">
        <v>113</v>
      </c>
      <c r="D87" s="47">
        <v>2</v>
      </c>
      <c r="E87" s="47"/>
      <c r="F87" s="47"/>
      <c r="G87" s="47"/>
      <c r="H87" s="95"/>
      <c r="I87" s="47"/>
      <c r="J87" s="47"/>
      <c r="K87" s="47"/>
      <c r="L87" s="49"/>
      <c r="M87" s="47"/>
      <c r="N87" s="47"/>
      <c r="O87" s="47"/>
      <c r="P87" s="47"/>
      <c r="Q87" s="47"/>
      <c r="R87" s="95"/>
      <c r="S87" s="49"/>
      <c r="T87" s="49"/>
      <c r="U87" s="47"/>
      <c r="V87" s="95"/>
      <c r="W87" s="47"/>
      <c r="X87" s="47"/>
      <c r="Y87" s="49"/>
      <c r="Z87" s="95"/>
      <c r="AA87" s="47"/>
      <c r="AB87" s="47"/>
      <c r="AC87" s="47"/>
      <c r="AD87" s="413">
        <f t="shared" si="17"/>
        <v>0</v>
      </c>
      <c r="AE87" s="49"/>
      <c r="AF87" s="49">
        <v>20</v>
      </c>
      <c r="AG87" s="49"/>
      <c r="AH87" s="49"/>
      <c r="AI87" s="49"/>
      <c r="AJ87" s="47"/>
      <c r="AK87" s="49"/>
      <c r="AL87" s="95"/>
      <c r="AM87" s="68"/>
      <c r="AN87" s="49"/>
      <c r="AO87" s="49"/>
      <c r="AP87" s="49"/>
      <c r="AQ87" s="411"/>
      <c r="AR87" s="49"/>
      <c r="AS87" s="95"/>
      <c r="AT87" s="49"/>
      <c r="AU87" s="95"/>
      <c r="AV87" s="49"/>
      <c r="AW87" s="49"/>
      <c r="AX87" s="49"/>
      <c r="AY87" s="49"/>
      <c r="AZ87" s="49"/>
      <c r="BA87" s="95"/>
      <c r="BB87" s="49">
        <v>20</v>
      </c>
      <c r="BC87" s="95"/>
      <c r="BD87" s="49"/>
      <c r="BE87" s="49"/>
      <c r="BF87" s="95"/>
      <c r="BG87" s="415">
        <f t="shared" si="18"/>
        <v>40</v>
      </c>
      <c r="BH87" s="47"/>
      <c r="BI87" s="49">
        <v>20</v>
      </c>
      <c r="BJ87" s="49"/>
      <c r="BK87" s="49"/>
      <c r="BL87" s="47">
        <v>20</v>
      </c>
      <c r="BM87" s="95"/>
      <c r="BN87" s="47"/>
      <c r="BO87" s="415">
        <f t="shared" si="16"/>
        <v>40</v>
      </c>
      <c r="BP87" s="83">
        <f t="shared" si="13"/>
        <v>80</v>
      </c>
      <c r="BQ87" s="147">
        <f t="shared" si="11"/>
        <v>20</v>
      </c>
      <c r="BR87" s="561"/>
      <c r="BS87" s="306" t="s">
        <v>113</v>
      </c>
      <c r="BT87" s="54"/>
      <c r="BU87" s="53"/>
    </row>
    <row r="88" spans="1:73" ht="15">
      <c r="A88" s="549"/>
      <c r="B88" s="552"/>
      <c r="C88" s="333" t="s">
        <v>114</v>
      </c>
      <c r="D88" s="47">
        <v>2</v>
      </c>
      <c r="E88" s="47"/>
      <c r="F88" s="47"/>
      <c r="G88" s="47"/>
      <c r="H88" s="95"/>
      <c r="I88" s="47"/>
      <c r="J88" s="47"/>
      <c r="K88" s="47"/>
      <c r="L88" s="49"/>
      <c r="M88" s="47"/>
      <c r="N88" s="47"/>
      <c r="O88" s="47"/>
      <c r="P88" s="47"/>
      <c r="Q88" s="47"/>
      <c r="R88" s="95"/>
      <c r="S88" s="49"/>
      <c r="T88" s="49"/>
      <c r="U88" s="47"/>
      <c r="V88" s="95"/>
      <c r="W88" s="47"/>
      <c r="X88" s="47"/>
      <c r="Y88" s="49"/>
      <c r="Z88" s="95"/>
      <c r="AA88" s="47"/>
      <c r="AB88" s="47"/>
      <c r="AC88" s="47"/>
      <c r="AD88" s="413">
        <f t="shared" si="17"/>
        <v>0</v>
      </c>
      <c r="AE88" s="49"/>
      <c r="AF88" s="49"/>
      <c r="AG88" s="49"/>
      <c r="AH88" s="49"/>
      <c r="AI88" s="49"/>
      <c r="AJ88" s="47"/>
      <c r="AK88" s="49"/>
      <c r="AL88" s="95"/>
      <c r="AM88" s="68"/>
      <c r="AN88" s="49"/>
      <c r="AO88" s="49"/>
      <c r="AP88" s="49"/>
      <c r="AQ88" s="411"/>
      <c r="AR88" s="49"/>
      <c r="AS88" s="95"/>
      <c r="AT88" s="49"/>
      <c r="AU88" s="95"/>
      <c r="AV88" s="49"/>
      <c r="AW88" s="49"/>
      <c r="AX88" s="49"/>
      <c r="AY88" s="49"/>
      <c r="AZ88" s="49"/>
      <c r="BA88" s="95"/>
      <c r="BB88" s="49"/>
      <c r="BC88" s="95">
        <v>24</v>
      </c>
      <c r="BD88" s="49"/>
      <c r="BE88" s="49"/>
      <c r="BF88" s="95"/>
      <c r="BG88" s="415">
        <f t="shared" si="18"/>
        <v>24</v>
      </c>
      <c r="BH88" s="47"/>
      <c r="BI88" s="49"/>
      <c r="BJ88" s="49"/>
      <c r="BK88" s="49"/>
      <c r="BL88" s="47"/>
      <c r="BM88" s="95"/>
      <c r="BN88" s="47"/>
      <c r="BO88" s="415">
        <f t="shared" si="16"/>
        <v>0</v>
      </c>
      <c r="BP88" s="83">
        <f t="shared" si="13"/>
        <v>24</v>
      </c>
      <c r="BQ88" s="147">
        <f t="shared" si="11"/>
        <v>6</v>
      </c>
      <c r="BR88" s="562"/>
      <c r="BS88" s="306" t="s">
        <v>114</v>
      </c>
      <c r="BT88" s="421">
        <f>BQ86+BQ87+BQ88</f>
        <v>28.5</v>
      </c>
      <c r="BU88" s="53"/>
    </row>
    <row r="89" spans="1:73" ht="15">
      <c r="A89" s="548">
        <f>A86+1</f>
        <v>39</v>
      </c>
      <c r="B89" s="551" t="s">
        <v>149</v>
      </c>
      <c r="C89" s="333" t="s">
        <v>112</v>
      </c>
      <c r="D89" s="47" t="s">
        <v>105</v>
      </c>
      <c r="E89" s="47"/>
      <c r="F89" s="47"/>
      <c r="G89" s="47"/>
      <c r="H89" s="95"/>
      <c r="I89" s="47"/>
      <c r="J89" s="47"/>
      <c r="K89" s="47"/>
      <c r="L89" s="49"/>
      <c r="M89" s="47"/>
      <c r="N89" s="47"/>
      <c r="O89" s="47"/>
      <c r="P89" s="47"/>
      <c r="Q89" s="47"/>
      <c r="R89" s="95"/>
      <c r="S89" s="49"/>
      <c r="T89" s="47"/>
      <c r="U89" s="47"/>
      <c r="V89" s="95"/>
      <c r="W89" s="47"/>
      <c r="X89" s="47"/>
      <c r="Y89" s="49"/>
      <c r="Z89" s="95"/>
      <c r="AA89" s="47"/>
      <c r="AB89" s="47"/>
      <c r="AC89" s="47"/>
      <c r="AD89" s="413">
        <f t="shared" si="17"/>
        <v>0</v>
      </c>
      <c r="AE89" s="49"/>
      <c r="AF89" s="49"/>
      <c r="AG89" s="49"/>
      <c r="AH89" s="49"/>
      <c r="AI89" s="49"/>
      <c r="AJ89" s="47"/>
      <c r="AK89" s="49"/>
      <c r="AL89" s="95"/>
      <c r="AM89" s="68"/>
      <c r="AN89" s="49"/>
      <c r="AO89" s="49"/>
      <c r="AP89" s="49"/>
      <c r="AQ89" s="411"/>
      <c r="AR89" s="49"/>
      <c r="AS89" s="95"/>
      <c r="AT89" s="49"/>
      <c r="AU89" s="95"/>
      <c r="AV89" s="49"/>
      <c r="AW89" s="49"/>
      <c r="AX89" s="49"/>
      <c r="AY89" s="49"/>
      <c r="AZ89" s="49"/>
      <c r="BA89" s="95"/>
      <c r="BB89" s="49"/>
      <c r="BC89" s="95"/>
      <c r="BD89" s="49"/>
      <c r="BE89" s="49"/>
      <c r="BF89" s="95"/>
      <c r="BG89" s="415">
        <f t="shared" si="18"/>
        <v>0</v>
      </c>
      <c r="BH89" s="47"/>
      <c r="BI89" s="49"/>
      <c r="BJ89" s="49"/>
      <c r="BK89" s="49">
        <v>4</v>
      </c>
      <c r="BL89" s="47"/>
      <c r="BM89" s="95"/>
      <c r="BN89" s="47">
        <v>4</v>
      </c>
      <c r="BO89" s="415">
        <f t="shared" si="16"/>
        <v>8</v>
      </c>
      <c r="BP89" s="83">
        <f t="shared" si="13"/>
        <v>8</v>
      </c>
      <c r="BQ89" s="147">
        <f t="shared" si="11"/>
        <v>2</v>
      </c>
      <c r="BR89" s="560" t="s">
        <v>149</v>
      </c>
      <c r="BS89" s="306" t="s">
        <v>112</v>
      </c>
      <c r="BT89" s="54"/>
      <c r="BU89" s="53"/>
    </row>
    <row r="90" spans="1:73" ht="15">
      <c r="A90" s="550"/>
      <c r="B90" s="558"/>
      <c r="C90" s="333" t="s">
        <v>150</v>
      </c>
      <c r="D90" s="47" t="s">
        <v>105</v>
      </c>
      <c r="E90" s="47"/>
      <c r="F90" s="47"/>
      <c r="G90" s="47"/>
      <c r="H90" s="95"/>
      <c r="I90" s="47"/>
      <c r="J90" s="47"/>
      <c r="K90" s="47"/>
      <c r="L90" s="49"/>
      <c r="M90" s="47"/>
      <c r="N90" s="47"/>
      <c r="O90" s="47"/>
      <c r="P90" s="47"/>
      <c r="Q90" s="47"/>
      <c r="R90" s="95"/>
      <c r="S90" s="49"/>
      <c r="T90" s="47"/>
      <c r="U90" s="47"/>
      <c r="V90" s="95"/>
      <c r="W90" s="47"/>
      <c r="X90" s="47"/>
      <c r="Y90" s="49"/>
      <c r="Z90" s="95"/>
      <c r="AA90" s="47"/>
      <c r="AB90" s="47"/>
      <c r="AC90" s="47"/>
      <c r="AD90" s="413">
        <f t="shared" si="17"/>
        <v>0</v>
      </c>
      <c r="AE90" s="49"/>
      <c r="AF90" s="49"/>
      <c r="AG90" s="49"/>
      <c r="AH90" s="49"/>
      <c r="AI90" s="49"/>
      <c r="AJ90" s="47"/>
      <c r="AK90" s="49"/>
      <c r="AL90" s="95"/>
      <c r="AM90" s="68"/>
      <c r="AN90" s="49"/>
      <c r="AO90" s="49"/>
      <c r="AP90" s="49"/>
      <c r="AQ90" s="411"/>
      <c r="AR90" s="49"/>
      <c r="AS90" s="95"/>
      <c r="AT90" s="49"/>
      <c r="AU90" s="95"/>
      <c r="AV90" s="49">
        <v>8</v>
      </c>
      <c r="AW90" s="49">
        <v>8</v>
      </c>
      <c r="AX90" s="49">
        <v>8</v>
      </c>
      <c r="AY90" s="49">
        <v>8</v>
      </c>
      <c r="AZ90" s="49"/>
      <c r="BA90" s="95"/>
      <c r="BB90" s="49"/>
      <c r="BC90" s="95"/>
      <c r="BD90" s="49"/>
      <c r="BE90" s="49"/>
      <c r="BF90" s="95"/>
      <c r="BG90" s="415">
        <f t="shared" si="18"/>
        <v>32</v>
      </c>
      <c r="BH90" s="47"/>
      <c r="BI90" s="49"/>
      <c r="BJ90" s="49"/>
      <c r="BK90" s="49">
        <v>8</v>
      </c>
      <c r="BL90" s="47">
        <v>4</v>
      </c>
      <c r="BM90" s="95"/>
      <c r="BN90" s="47">
        <v>8</v>
      </c>
      <c r="BO90" s="415">
        <f t="shared" si="16"/>
        <v>20</v>
      </c>
      <c r="BP90" s="83">
        <f t="shared" si="13"/>
        <v>52</v>
      </c>
      <c r="BQ90" s="147">
        <f t="shared" si="11"/>
        <v>13</v>
      </c>
      <c r="BR90" s="561"/>
      <c r="BS90" s="306" t="s">
        <v>150</v>
      </c>
      <c r="BT90" s="54"/>
      <c r="BU90" s="53"/>
    </row>
    <row r="91" spans="1:73" ht="15">
      <c r="A91" s="550"/>
      <c r="B91" s="558"/>
      <c r="C91" s="333" t="s">
        <v>143</v>
      </c>
      <c r="D91" s="47" t="s">
        <v>105</v>
      </c>
      <c r="E91" s="47"/>
      <c r="F91" s="47"/>
      <c r="G91" s="47"/>
      <c r="H91" s="95"/>
      <c r="I91" s="47"/>
      <c r="J91" s="47"/>
      <c r="K91" s="47"/>
      <c r="L91" s="49"/>
      <c r="M91" s="47"/>
      <c r="N91" s="47"/>
      <c r="O91" s="47"/>
      <c r="P91" s="47"/>
      <c r="Q91" s="47"/>
      <c r="R91" s="95"/>
      <c r="S91" s="49"/>
      <c r="T91" s="47"/>
      <c r="U91" s="47"/>
      <c r="V91" s="95"/>
      <c r="W91" s="47"/>
      <c r="X91" s="47"/>
      <c r="Y91" s="49"/>
      <c r="Z91" s="95"/>
      <c r="AA91" s="47"/>
      <c r="AB91" s="47"/>
      <c r="AC91" s="47"/>
      <c r="AD91" s="413">
        <f t="shared" si="17"/>
        <v>0</v>
      </c>
      <c r="AE91" s="49"/>
      <c r="AF91" s="49"/>
      <c r="AG91" s="49"/>
      <c r="AH91" s="49"/>
      <c r="AI91" s="49"/>
      <c r="AJ91" s="47"/>
      <c r="AK91" s="49"/>
      <c r="AL91" s="95"/>
      <c r="AM91" s="68"/>
      <c r="AN91" s="49"/>
      <c r="AO91" s="49"/>
      <c r="AP91" s="49"/>
      <c r="AQ91" s="411"/>
      <c r="AR91" s="49"/>
      <c r="AS91" s="95"/>
      <c r="AT91" s="49"/>
      <c r="AU91" s="95"/>
      <c r="AV91" s="49"/>
      <c r="AW91" s="49"/>
      <c r="AX91" s="49"/>
      <c r="AY91" s="49"/>
      <c r="AZ91" s="49"/>
      <c r="BA91" s="95"/>
      <c r="BB91" s="49"/>
      <c r="BC91" s="95"/>
      <c r="BD91" s="49"/>
      <c r="BE91" s="49"/>
      <c r="BF91" s="95"/>
      <c r="BG91" s="415">
        <f t="shared" si="18"/>
        <v>0</v>
      </c>
      <c r="BH91" s="47"/>
      <c r="BI91" s="49"/>
      <c r="BJ91" s="49"/>
      <c r="BK91" s="49"/>
      <c r="BL91" s="47"/>
      <c r="BM91" s="95"/>
      <c r="BN91" s="47"/>
      <c r="BO91" s="415">
        <f t="shared" si="16"/>
        <v>0</v>
      </c>
      <c r="BP91" s="83">
        <f t="shared" si="13"/>
        <v>0</v>
      </c>
      <c r="BQ91" s="147">
        <f t="shared" si="11"/>
        <v>0</v>
      </c>
      <c r="BR91" s="561"/>
      <c r="BS91" s="306" t="s">
        <v>143</v>
      </c>
      <c r="BT91" s="54"/>
      <c r="BU91" s="53"/>
    </row>
    <row r="92" spans="1:73" ht="15">
      <c r="A92" s="549"/>
      <c r="B92" s="557"/>
      <c r="C92" s="333" t="s">
        <v>114</v>
      </c>
      <c r="D92" s="47" t="s">
        <v>105</v>
      </c>
      <c r="E92" s="47"/>
      <c r="F92" s="47"/>
      <c r="G92" s="47"/>
      <c r="H92" s="95"/>
      <c r="I92" s="47"/>
      <c r="J92" s="47"/>
      <c r="K92" s="47"/>
      <c r="L92" s="49"/>
      <c r="M92" s="47"/>
      <c r="N92" s="47"/>
      <c r="O92" s="47"/>
      <c r="P92" s="47"/>
      <c r="Q92" s="47"/>
      <c r="R92" s="95"/>
      <c r="S92" s="49"/>
      <c r="T92" s="47"/>
      <c r="U92" s="47"/>
      <c r="V92" s="95"/>
      <c r="W92" s="47"/>
      <c r="X92" s="47"/>
      <c r="Y92" s="49"/>
      <c r="Z92" s="95"/>
      <c r="AA92" s="47"/>
      <c r="AB92" s="47"/>
      <c r="AC92" s="47"/>
      <c r="AD92" s="413">
        <f t="shared" si="17"/>
        <v>0</v>
      </c>
      <c r="AE92" s="49"/>
      <c r="AF92" s="49"/>
      <c r="AG92" s="49"/>
      <c r="AH92" s="49"/>
      <c r="AI92" s="49"/>
      <c r="AJ92" s="47"/>
      <c r="AK92" s="49"/>
      <c r="AL92" s="95"/>
      <c r="AM92" s="68"/>
      <c r="AN92" s="49"/>
      <c r="AO92" s="49"/>
      <c r="AP92" s="49"/>
      <c r="AQ92" s="411"/>
      <c r="AR92" s="49"/>
      <c r="AS92" s="95"/>
      <c r="AT92" s="49"/>
      <c r="AU92" s="95"/>
      <c r="AV92" s="49"/>
      <c r="AW92" s="49"/>
      <c r="AX92" s="49"/>
      <c r="AY92" s="49"/>
      <c r="AZ92" s="49"/>
      <c r="BA92" s="95"/>
      <c r="BB92" s="49"/>
      <c r="BC92" s="95">
        <v>10</v>
      </c>
      <c r="BD92" s="49"/>
      <c r="BE92" s="49"/>
      <c r="BF92" s="95">
        <v>4</v>
      </c>
      <c r="BG92" s="415">
        <f t="shared" si="18"/>
        <v>14</v>
      </c>
      <c r="BH92" s="47"/>
      <c r="BI92" s="49"/>
      <c r="BJ92" s="49"/>
      <c r="BK92" s="49"/>
      <c r="BL92" s="47"/>
      <c r="BM92" s="95">
        <v>4</v>
      </c>
      <c r="BN92" s="47"/>
      <c r="BO92" s="415">
        <f t="shared" si="16"/>
        <v>4</v>
      </c>
      <c r="BP92" s="83">
        <f t="shared" si="13"/>
        <v>18</v>
      </c>
      <c r="BQ92" s="147">
        <f t="shared" si="11"/>
        <v>4.5</v>
      </c>
      <c r="BR92" s="565"/>
      <c r="BS92" s="306" t="s">
        <v>114</v>
      </c>
      <c r="BT92" s="421">
        <f>BQ89+BQ90+BQ91+BQ92</f>
        <v>19.5</v>
      </c>
      <c r="BU92" s="53"/>
    </row>
    <row r="93" spans="1:73" s="378" customFormat="1" ht="15" customHeight="1">
      <c r="A93" s="548">
        <f>A89+1</f>
        <v>40</v>
      </c>
      <c r="B93" s="556" t="s">
        <v>134</v>
      </c>
      <c r="C93" s="334" t="s">
        <v>112</v>
      </c>
      <c r="D93" s="49">
        <v>1</v>
      </c>
      <c r="E93" s="49"/>
      <c r="F93" s="49"/>
      <c r="G93" s="49"/>
      <c r="H93" s="95"/>
      <c r="I93" s="49"/>
      <c r="J93" s="49"/>
      <c r="K93" s="49"/>
      <c r="L93" s="49"/>
      <c r="M93" s="49"/>
      <c r="N93" s="49"/>
      <c r="O93" s="49"/>
      <c r="P93" s="49"/>
      <c r="Q93" s="49"/>
      <c r="R93" s="95"/>
      <c r="S93" s="49"/>
      <c r="T93" s="49"/>
      <c r="U93" s="49"/>
      <c r="V93" s="95"/>
      <c r="W93" s="49"/>
      <c r="X93" s="49"/>
      <c r="Y93" s="49"/>
      <c r="Z93" s="95"/>
      <c r="AA93" s="49"/>
      <c r="AB93" s="49"/>
      <c r="AC93" s="49"/>
      <c r="AD93" s="413">
        <f t="shared" si="17"/>
        <v>0</v>
      </c>
      <c r="AE93" s="49"/>
      <c r="AF93" s="49"/>
      <c r="AG93" s="49"/>
      <c r="AH93" s="49"/>
      <c r="AI93" s="49"/>
      <c r="AJ93" s="49"/>
      <c r="AK93" s="49"/>
      <c r="AL93" s="95"/>
      <c r="AM93" s="68"/>
      <c r="AN93" s="49"/>
      <c r="AO93" s="49"/>
      <c r="AP93" s="49"/>
      <c r="AQ93" s="411"/>
      <c r="AR93" s="49"/>
      <c r="AS93" s="95"/>
      <c r="AT93" s="49"/>
      <c r="AU93" s="95"/>
      <c r="AV93" s="49"/>
      <c r="AW93" s="49"/>
      <c r="AX93" s="49"/>
      <c r="AY93" s="49"/>
      <c r="AZ93" s="49"/>
      <c r="BA93" s="95"/>
      <c r="BB93" s="49"/>
      <c r="BC93" s="95"/>
      <c r="BD93" s="49"/>
      <c r="BE93" s="49"/>
      <c r="BF93" s="95"/>
      <c r="BG93" s="415">
        <f t="shared" si="18"/>
        <v>0</v>
      </c>
      <c r="BH93" s="49"/>
      <c r="BI93" s="49"/>
      <c r="BJ93" s="49">
        <v>4</v>
      </c>
      <c r="BK93" s="49"/>
      <c r="BL93" s="49"/>
      <c r="BM93" s="95"/>
      <c r="BN93" s="49"/>
      <c r="BO93" s="415">
        <f t="shared" si="16"/>
        <v>4</v>
      </c>
      <c r="BP93" s="406">
        <f t="shared" si="13"/>
        <v>4</v>
      </c>
      <c r="BQ93" s="147">
        <f t="shared" si="11"/>
        <v>1</v>
      </c>
      <c r="BR93" s="582" t="s">
        <v>134</v>
      </c>
      <c r="BS93" s="349" t="s">
        <v>112</v>
      </c>
      <c r="BT93" s="136"/>
      <c r="BU93" s="137"/>
    </row>
    <row r="94" spans="1:73" ht="16.5" customHeight="1">
      <c r="A94" s="550"/>
      <c r="B94" s="559"/>
      <c r="C94" s="333" t="s">
        <v>113</v>
      </c>
      <c r="D94" s="47">
        <v>1</v>
      </c>
      <c r="E94" s="47"/>
      <c r="F94" s="47"/>
      <c r="G94" s="47"/>
      <c r="H94" s="95"/>
      <c r="I94" s="47"/>
      <c r="J94" s="47"/>
      <c r="K94" s="47"/>
      <c r="L94" s="49"/>
      <c r="M94" s="47"/>
      <c r="N94" s="47"/>
      <c r="O94" s="47"/>
      <c r="P94" s="47"/>
      <c r="Q94" s="47"/>
      <c r="R94" s="95"/>
      <c r="S94" s="49"/>
      <c r="T94" s="47"/>
      <c r="U94" s="47"/>
      <c r="V94" s="95"/>
      <c r="W94" s="47"/>
      <c r="X94" s="47"/>
      <c r="Y94" s="49"/>
      <c r="Z94" s="95"/>
      <c r="AA94" s="47"/>
      <c r="AB94" s="47"/>
      <c r="AC94" s="47"/>
      <c r="AD94" s="413">
        <f t="shared" si="17"/>
        <v>0</v>
      </c>
      <c r="AE94" s="49"/>
      <c r="AF94" s="49"/>
      <c r="AG94" s="49"/>
      <c r="AH94" s="49"/>
      <c r="AI94" s="49"/>
      <c r="AJ94" s="47"/>
      <c r="AK94" s="49">
        <v>20</v>
      </c>
      <c r="AL94" s="95"/>
      <c r="AM94" s="68"/>
      <c r="AN94" s="49"/>
      <c r="AO94" s="49"/>
      <c r="AP94" s="49"/>
      <c r="AQ94" s="411"/>
      <c r="AR94" s="49"/>
      <c r="AS94" s="95"/>
      <c r="AT94" s="49">
        <v>20</v>
      </c>
      <c r="AU94" s="95"/>
      <c r="AV94" s="49"/>
      <c r="AW94" s="49"/>
      <c r="AX94" s="49"/>
      <c r="AY94" s="49"/>
      <c r="AZ94" s="49"/>
      <c r="BA94" s="95"/>
      <c r="BB94" s="49"/>
      <c r="BC94" s="95"/>
      <c r="BD94" s="49"/>
      <c r="BE94" s="49"/>
      <c r="BF94" s="95"/>
      <c r="BG94" s="415">
        <f t="shared" si="18"/>
        <v>40</v>
      </c>
      <c r="BH94" s="47"/>
      <c r="BI94" s="49"/>
      <c r="BJ94" s="49">
        <v>20</v>
      </c>
      <c r="BK94" s="49"/>
      <c r="BL94" s="47"/>
      <c r="BM94" s="95"/>
      <c r="BN94" s="47"/>
      <c r="BO94" s="415">
        <f t="shared" si="16"/>
        <v>20</v>
      </c>
      <c r="BP94" s="83">
        <f t="shared" si="13"/>
        <v>60</v>
      </c>
      <c r="BQ94" s="147">
        <f t="shared" si="11"/>
        <v>15</v>
      </c>
      <c r="BR94" s="583"/>
      <c r="BS94" s="306" t="s">
        <v>481</v>
      </c>
      <c r="BT94" s="54"/>
      <c r="BU94" s="53"/>
    </row>
    <row r="95" spans="1:73" ht="16.5" customHeight="1">
      <c r="A95" s="549"/>
      <c r="B95" s="557"/>
      <c r="C95" s="333" t="s">
        <v>114</v>
      </c>
      <c r="D95" s="47">
        <v>1</v>
      </c>
      <c r="E95" s="47"/>
      <c r="F95" s="47"/>
      <c r="G95" s="47"/>
      <c r="H95" s="95"/>
      <c r="I95" s="47"/>
      <c r="J95" s="47"/>
      <c r="K95" s="47"/>
      <c r="L95" s="49"/>
      <c r="M95" s="47"/>
      <c r="N95" s="47"/>
      <c r="O95" s="47"/>
      <c r="P95" s="47"/>
      <c r="Q95" s="47"/>
      <c r="R95" s="95"/>
      <c r="S95" s="49"/>
      <c r="T95" s="47"/>
      <c r="U95" s="47"/>
      <c r="V95" s="95"/>
      <c r="W95" s="47"/>
      <c r="X95" s="47"/>
      <c r="Y95" s="49"/>
      <c r="Z95" s="95"/>
      <c r="AA95" s="47"/>
      <c r="AB95" s="47"/>
      <c r="AC95" s="47"/>
      <c r="AD95" s="413">
        <f t="shared" si="17"/>
        <v>0</v>
      </c>
      <c r="AE95" s="49"/>
      <c r="AF95" s="49"/>
      <c r="AG95" s="49"/>
      <c r="AH95" s="49"/>
      <c r="AI95" s="49"/>
      <c r="AJ95" s="47"/>
      <c r="AK95" s="49"/>
      <c r="AL95" s="95"/>
      <c r="AM95" s="68"/>
      <c r="AN95" s="49"/>
      <c r="AO95" s="49"/>
      <c r="AP95" s="49"/>
      <c r="AQ95" s="411"/>
      <c r="AR95" s="49"/>
      <c r="AS95" s="95"/>
      <c r="AT95" s="49"/>
      <c r="AU95" s="95">
        <v>12</v>
      </c>
      <c r="AV95" s="49"/>
      <c r="AW95" s="49"/>
      <c r="AX95" s="49"/>
      <c r="AY95" s="49"/>
      <c r="AZ95" s="49"/>
      <c r="BA95" s="95"/>
      <c r="BB95" s="49"/>
      <c r="BC95" s="95"/>
      <c r="BD95" s="49"/>
      <c r="BE95" s="49"/>
      <c r="BF95" s="95"/>
      <c r="BG95" s="415"/>
      <c r="BH95" s="47"/>
      <c r="BI95" s="49"/>
      <c r="BJ95" s="49"/>
      <c r="BK95" s="49"/>
      <c r="BL95" s="47"/>
      <c r="BM95" s="95">
        <v>12</v>
      </c>
      <c r="BN95" s="47"/>
      <c r="BO95" s="415"/>
      <c r="BP95" s="83"/>
      <c r="BQ95" s="147">
        <v>6</v>
      </c>
      <c r="BR95" s="584"/>
      <c r="BS95" s="306" t="s">
        <v>114</v>
      </c>
      <c r="BT95" s="421">
        <f>BQ93+BQ94+BQ95</f>
        <v>22</v>
      </c>
      <c r="BU95" s="53"/>
    </row>
    <row r="96" spans="1:73" ht="15">
      <c r="A96" s="548">
        <f>A93+1</f>
        <v>41</v>
      </c>
      <c r="B96" s="551" t="s">
        <v>146</v>
      </c>
      <c r="C96" s="333" t="s">
        <v>112</v>
      </c>
      <c r="D96" s="407">
        <v>1</v>
      </c>
      <c r="E96" s="47"/>
      <c r="F96" s="47"/>
      <c r="G96" s="47"/>
      <c r="H96" s="95"/>
      <c r="I96" s="47"/>
      <c r="J96" s="47"/>
      <c r="K96" s="47"/>
      <c r="L96" s="49"/>
      <c r="M96" s="47"/>
      <c r="N96" s="47"/>
      <c r="O96" s="47"/>
      <c r="P96" s="47"/>
      <c r="Q96" s="47"/>
      <c r="R96" s="95"/>
      <c r="S96" s="49"/>
      <c r="T96" s="47"/>
      <c r="U96" s="47"/>
      <c r="V96" s="95"/>
      <c r="W96" s="47"/>
      <c r="X96" s="47"/>
      <c r="Y96" s="49"/>
      <c r="Z96" s="95"/>
      <c r="AA96" s="47"/>
      <c r="AB96" s="47"/>
      <c r="AC96" s="47"/>
      <c r="AD96" s="413">
        <f t="shared" si="17"/>
        <v>0</v>
      </c>
      <c r="AE96" s="49"/>
      <c r="AF96" s="49"/>
      <c r="AG96" s="49"/>
      <c r="AH96" s="49"/>
      <c r="AI96" s="49"/>
      <c r="AJ96" s="47"/>
      <c r="AK96" s="49"/>
      <c r="AL96" s="95"/>
      <c r="AM96" s="68"/>
      <c r="AN96" s="49"/>
      <c r="AO96" s="49"/>
      <c r="AP96" s="49"/>
      <c r="AQ96" s="411"/>
      <c r="AR96" s="49"/>
      <c r="AS96" s="95"/>
      <c r="AT96" s="49"/>
      <c r="AU96" s="95"/>
      <c r="AV96" s="49"/>
      <c r="AW96" s="49"/>
      <c r="AX96" s="49"/>
      <c r="AY96" s="49"/>
      <c r="AZ96" s="49">
        <v>2</v>
      </c>
      <c r="BA96" s="95"/>
      <c r="BB96" s="49"/>
      <c r="BC96" s="95"/>
      <c r="BD96" s="49"/>
      <c r="BE96" s="49"/>
      <c r="BF96" s="95"/>
      <c r="BG96" s="415">
        <f t="shared" si="18"/>
        <v>2</v>
      </c>
      <c r="BH96" s="47"/>
      <c r="BI96" s="49"/>
      <c r="BJ96" s="49"/>
      <c r="BK96" s="49"/>
      <c r="BL96" s="47"/>
      <c r="BM96" s="95"/>
      <c r="BN96" s="47"/>
      <c r="BO96" s="415">
        <f t="shared" si="16"/>
        <v>0</v>
      </c>
      <c r="BP96" s="83">
        <f aca="true" t="shared" si="19" ref="BP96:BP101">BO96+BG96+AD96</f>
        <v>2</v>
      </c>
      <c r="BQ96" s="147">
        <f aca="true" t="shared" si="20" ref="BQ96:BQ101">(AD96+BG96+BO96)/4</f>
        <v>0.5</v>
      </c>
      <c r="BR96" s="560" t="s">
        <v>146</v>
      </c>
      <c r="BS96" s="306" t="s">
        <v>112</v>
      </c>
      <c r="BT96" s="54"/>
      <c r="BU96" s="53"/>
    </row>
    <row r="97" spans="1:73" ht="27" customHeight="1">
      <c r="A97" s="550"/>
      <c r="B97" s="559"/>
      <c r="C97" s="334" t="s">
        <v>482</v>
      </c>
      <c r="D97" s="407">
        <v>1</v>
      </c>
      <c r="E97" s="47"/>
      <c r="F97" s="47"/>
      <c r="G97" s="47"/>
      <c r="H97" s="95"/>
      <c r="I97" s="47"/>
      <c r="J97" s="47"/>
      <c r="K97" s="47"/>
      <c r="L97" s="49"/>
      <c r="M97" s="47"/>
      <c r="N97" s="47"/>
      <c r="O97" s="47"/>
      <c r="P97" s="47"/>
      <c r="Q97" s="47"/>
      <c r="R97" s="95"/>
      <c r="S97" s="49"/>
      <c r="T97" s="47"/>
      <c r="U97" s="47"/>
      <c r="V97" s="95"/>
      <c r="W97" s="47"/>
      <c r="X97" s="47"/>
      <c r="Y97" s="49"/>
      <c r="Z97" s="95"/>
      <c r="AA97" s="47"/>
      <c r="AB97" s="47"/>
      <c r="AC97" s="47"/>
      <c r="AD97" s="413">
        <f t="shared" si="17"/>
        <v>0</v>
      </c>
      <c r="AE97" s="49"/>
      <c r="AF97" s="49"/>
      <c r="AG97" s="49"/>
      <c r="AH97" s="49"/>
      <c r="AI97" s="49"/>
      <c r="AJ97" s="47"/>
      <c r="AK97" s="49"/>
      <c r="AL97" s="95"/>
      <c r="AM97" s="68">
        <v>32</v>
      </c>
      <c r="AN97" s="49"/>
      <c r="AO97" s="49"/>
      <c r="AP97" s="49"/>
      <c r="AQ97" s="411"/>
      <c r="AR97" s="49"/>
      <c r="AS97" s="95"/>
      <c r="AT97" s="49"/>
      <c r="AU97" s="95"/>
      <c r="AV97" s="49"/>
      <c r="AW97" s="49">
        <v>20</v>
      </c>
      <c r="AX97" s="49"/>
      <c r="AY97" s="49"/>
      <c r="AZ97" s="49">
        <v>24</v>
      </c>
      <c r="BA97" s="95"/>
      <c r="BB97" s="49"/>
      <c r="BC97" s="95"/>
      <c r="BD97" s="49"/>
      <c r="BE97" s="49"/>
      <c r="BF97" s="95"/>
      <c r="BG97" s="415">
        <f t="shared" si="18"/>
        <v>76</v>
      </c>
      <c r="BH97" s="47"/>
      <c r="BI97" s="49"/>
      <c r="BJ97" s="49"/>
      <c r="BK97" s="49"/>
      <c r="BL97" s="47"/>
      <c r="BM97" s="95"/>
      <c r="BN97" s="47"/>
      <c r="BO97" s="415">
        <f t="shared" si="16"/>
        <v>0</v>
      </c>
      <c r="BP97" s="83">
        <f t="shared" si="19"/>
        <v>76</v>
      </c>
      <c r="BQ97" s="147">
        <f t="shared" si="20"/>
        <v>19</v>
      </c>
      <c r="BR97" s="577"/>
      <c r="BS97" s="349" t="s">
        <v>483</v>
      </c>
      <c r="BT97" s="54"/>
      <c r="BU97" s="53"/>
    </row>
    <row r="98" spans="1:73" ht="15">
      <c r="A98" s="550"/>
      <c r="B98" s="559"/>
      <c r="C98" s="334" t="s">
        <v>114</v>
      </c>
      <c r="D98" s="407">
        <v>1</v>
      </c>
      <c r="E98" s="47"/>
      <c r="F98" s="47"/>
      <c r="G98" s="47"/>
      <c r="H98" s="95"/>
      <c r="I98" s="47"/>
      <c r="J98" s="47"/>
      <c r="K98" s="47"/>
      <c r="L98" s="49"/>
      <c r="M98" s="47"/>
      <c r="N98" s="47"/>
      <c r="O98" s="47"/>
      <c r="P98" s="47"/>
      <c r="Q98" s="47"/>
      <c r="R98" s="95"/>
      <c r="S98" s="49"/>
      <c r="T98" s="47"/>
      <c r="U98" s="47"/>
      <c r="V98" s="95"/>
      <c r="W98" s="47"/>
      <c r="X98" s="47"/>
      <c r="Y98" s="49"/>
      <c r="Z98" s="95"/>
      <c r="AA98" s="47"/>
      <c r="AB98" s="47"/>
      <c r="AC98" s="47"/>
      <c r="AD98" s="413">
        <f t="shared" si="17"/>
        <v>0</v>
      </c>
      <c r="AE98" s="49"/>
      <c r="AF98" s="49"/>
      <c r="AG98" s="49"/>
      <c r="AH98" s="49"/>
      <c r="AI98" s="49"/>
      <c r="AJ98" s="47"/>
      <c r="AK98" s="49"/>
      <c r="AL98" s="95"/>
      <c r="AM98" s="68"/>
      <c r="AN98" s="49"/>
      <c r="AO98" s="49"/>
      <c r="AP98" s="49"/>
      <c r="AQ98" s="411">
        <v>16</v>
      </c>
      <c r="AR98" s="49"/>
      <c r="AS98" s="95"/>
      <c r="AT98" s="49"/>
      <c r="AU98" s="95"/>
      <c r="AV98" s="49"/>
      <c r="AW98" s="49"/>
      <c r="AX98" s="49"/>
      <c r="AY98" s="49"/>
      <c r="AZ98" s="49"/>
      <c r="BA98" s="95">
        <v>12</v>
      </c>
      <c r="BB98" s="49"/>
      <c r="BC98" s="95"/>
      <c r="BD98" s="49"/>
      <c r="BE98" s="49"/>
      <c r="BF98" s="95"/>
      <c r="BG98" s="415">
        <f t="shared" si="18"/>
        <v>28</v>
      </c>
      <c r="BH98" s="47"/>
      <c r="BI98" s="49"/>
      <c r="BJ98" s="49"/>
      <c r="BK98" s="49"/>
      <c r="BL98" s="47"/>
      <c r="BM98" s="95"/>
      <c r="BN98" s="47"/>
      <c r="BO98" s="415">
        <f t="shared" si="16"/>
        <v>0</v>
      </c>
      <c r="BP98" s="83">
        <f t="shared" si="19"/>
        <v>28</v>
      </c>
      <c r="BQ98" s="147">
        <f t="shared" si="20"/>
        <v>7</v>
      </c>
      <c r="BR98" s="577"/>
      <c r="BS98" s="349" t="s">
        <v>114</v>
      </c>
      <c r="BT98" s="54"/>
      <c r="BU98" s="53"/>
    </row>
    <row r="99" spans="1:73" ht="15">
      <c r="A99" s="549"/>
      <c r="B99" s="557"/>
      <c r="C99" s="334" t="s">
        <v>148</v>
      </c>
      <c r="D99" s="407">
        <v>1</v>
      </c>
      <c r="E99" s="47"/>
      <c r="F99" s="47"/>
      <c r="G99" s="47"/>
      <c r="H99" s="95"/>
      <c r="I99" s="47"/>
      <c r="J99" s="47"/>
      <c r="K99" s="47"/>
      <c r="L99" s="49"/>
      <c r="M99" s="47"/>
      <c r="N99" s="47"/>
      <c r="O99" s="47"/>
      <c r="P99" s="47"/>
      <c r="Q99" s="47"/>
      <c r="R99" s="95"/>
      <c r="S99" s="49"/>
      <c r="T99" s="47"/>
      <c r="U99" s="47"/>
      <c r="V99" s="95"/>
      <c r="W99" s="47"/>
      <c r="X99" s="47"/>
      <c r="Y99" s="49"/>
      <c r="Z99" s="95"/>
      <c r="AA99" s="47"/>
      <c r="AB99" s="47"/>
      <c r="AC99" s="47"/>
      <c r="AD99" s="413">
        <f t="shared" si="17"/>
        <v>0</v>
      </c>
      <c r="AE99" s="49"/>
      <c r="AF99" s="49"/>
      <c r="AG99" s="49"/>
      <c r="AH99" s="49"/>
      <c r="AI99" s="49"/>
      <c r="AJ99" s="47"/>
      <c r="AK99" s="49"/>
      <c r="AL99" s="95"/>
      <c r="AM99" s="68">
        <v>4</v>
      </c>
      <c r="AN99" s="49"/>
      <c r="AO99" s="49"/>
      <c r="AP99" s="49"/>
      <c r="AQ99" s="411"/>
      <c r="AR99" s="49"/>
      <c r="AS99" s="95"/>
      <c r="AT99" s="49"/>
      <c r="AU99" s="95"/>
      <c r="AV99" s="49"/>
      <c r="AW99" s="49"/>
      <c r="AX99" s="49"/>
      <c r="AY99" s="49"/>
      <c r="AZ99" s="49"/>
      <c r="BA99" s="95"/>
      <c r="BB99" s="49"/>
      <c r="BC99" s="95"/>
      <c r="BD99" s="49">
        <v>2</v>
      </c>
      <c r="BE99" s="49">
        <v>2</v>
      </c>
      <c r="BF99" s="95"/>
      <c r="BG99" s="415">
        <f t="shared" si="18"/>
        <v>8</v>
      </c>
      <c r="BH99" s="47"/>
      <c r="BI99" s="49"/>
      <c r="BJ99" s="49"/>
      <c r="BK99" s="49"/>
      <c r="BL99" s="47"/>
      <c r="BM99" s="95"/>
      <c r="BN99" s="47"/>
      <c r="BO99" s="415">
        <f t="shared" si="16"/>
        <v>0</v>
      </c>
      <c r="BP99" s="83">
        <f t="shared" si="19"/>
        <v>8</v>
      </c>
      <c r="BQ99" s="147">
        <f t="shared" si="20"/>
        <v>2</v>
      </c>
      <c r="BR99" s="565"/>
      <c r="BS99" s="349" t="s">
        <v>148</v>
      </c>
      <c r="BT99" s="421">
        <f>BQ96+BQ97+BQ98+BQ99</f>
        <v>28.5</v>
      </c>
      <c r="BU99" s="53"/>
    </row>
    <row r="100" spans="1:150" ht="24.75">
      <c r="A100" s="548">
        <f>A96+1</f>
        <v>42</v>
      </c>
      <c r="B100" s="551" t="s">
        <v>190</v>
      </c>
      <c r="C100" s="333" t="s">
        <v>123</v>
      </c>
      <c r="D100" s="47"/>
      <c r="E100" s="47"/>
      <c r="F100" s="47"/>
      <c r="G100" s="47"/>
      <c r="H100" s="95"/>
      <c r="I100" s="47"/>
      <c r="J100" s="47"/>
      <c r="K100" s="47"/>
      <c r="L100" s="49"/>
      <c r="M100" s="47"/>
      <c r="N100" s="47"/>
      <c r="O100" s="47"/>
      <c r="P100" s="47"/>
      <c r="Q100" s="47"/>
      <c r="R100" s="95"/>
      <c r="S100" s="49"/>
      <c r="T100" s="47"/>
      <c r="U100" s="47"/>
      <c r="V100" s="95"/>
      <c r="W100" s="47"/>
      <c r="X100" s="47"/>
      <c r="Y100" s="49"/>
      <c r="Z100" s="95"/>
      <c r="AA100" s="47"/>
      <c r="AB100" s="47">
        <v>68</v>
      </c>
      <c r="AC100" s="47"/>
      <c r="AD100" s="413">
        <f t="shared" si="17"/>
        <v>68</v>
      </c>
      <c r="AE100" s="49"/>
      <c r="AF100" s="49"/>
      <c r="AG100" s="49"/>
      <c r="AH100" s="49"/>
      <c r="AI100" s="49"/>
      <c r="AJ100" s="47"/>
      <c r="AK100" s="49"/>
      <c r="AL100" s="95"/>
      <c r="AM100" s="49"/>
      <c r="AN100" s="49"/>
      <c r="AO100" s="49"/>
      <c r="AP100" s="49"/>
      <c r="AQ100" s="411"/>
      <c r="AR100" s="49"/>
      <c r="AS100" s="95"/>
      <c r="AT100" s="49"/>
      <c r="AU100" s="95"/>
      <c r="AV100" s="49"/>
      <c r="AW100" s="49"/>
      <c r="AX100" s="49"/>
      <c r="AY100" s="49"/>
      <c r="AZ100" s="49"/>
      <c r="BA100" s="95"/>
      <c r="BB100" s="49"/>
      <c r="BC100" s="95"/>
      <c r="BD100" s="49"/>
      <c r="BE100" s="49"/>
      <c r="BF100" s="95"/>
      <c r="BG100" s="415">
        <f t="shared" si="18"/>
        <v>0</v>
      </c>
      <c r="BH100" s="47"/>
      <c r="BI100" s="49"/>
      <c r="BJ100" s="49"/>
      <c r="BK100" s="49"/>
      <c r="BL100" s="47"/>
      <c r="BM100" s="95"/>
      <c r="BN100" s="47"/>
      <c r="BO100" s="415">
        <f t="shared" si="16"/>
        <v>0</v>
      </c>
      <c r="BP100" s="83">
        <f t="shared" si="19"/>
        <v>68</v>
      </c>
      <c r="BQ100" s="147">
        <f t="shared" si="20"/>
        <v>17</v>
      </c>
      <c r="BR100" s="560" t="s">
        <v>190</v>
      </c>
      <c r="BS100" s="306" t="s">
        <v>123</v>
      </c>
      <c r="BT100" s="54"/>
      <c r="BU100" s="53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</row>
    <row r="101" spans="1:150" ht="15">
      <c r="A101" s="550"/>
      <c r="B101" s="558"/>
      <c r="C101" s="333" t="s">
        <v>114</v>
      </c>
      <c r="D101" s="47"/>
      <c r="E101" s="47"/>
      <c r="F101" s="47"/>
      <c r="G101" s="47"/>
      <c r="H101" s="95"/>
      <c r="I101" s="47"/>
      <c r="J101" s="47"/>
      <c r="K101" s="47"/>
      <c r="L101" s="49"/>
      <c r="M101" s="47"/>
      <c r="N101" s="47"/>
      <c r="O101" s="47"/>
      <c r="P101" s="47"/>
      <c r="Q101" s="47"/>
      <c r="R101" s="95"/>
      <c r="S101" s="49"/>
      <c r="T101" s="47"/>
      <c r="U101" s="47"/>
      <c r="V101" s="95">
        <v>20</v>
      </c>
      <c r="W101" s="47"/>
      <c r="X101" s="47"/>
      <c r="Y101" s="49"/>
      <c r="Z101" s="95"/>
      <c r="AA101" s="47"/>
      <c r="AB101" s="408"/>
      <c r="AC101" s="47"/>
      <c r="AD101" s="413">
        <f t="shared" si="17"/>
        <v>20</v>
      </c>
      <c r="AE101" s="49"/>
      <c r="AF101" s="49"/>
      <c r="AG101" s="49"/>
      <c r="AH101" s="49"/>
      <c r="AI101" s="49"/>
      <c r="AJ101" s="47"/>
      <c r="AK101" s="49"/>
      <c r="AL101" s="95"/>
      <c r="AM101" s="49"/>
      <c r="AN101" s="49"/>
      <c r="AO101" s="49"/>
      <c r="AP101" s="49"/>
      <c r="AQ101" s="95"/>
      <c r="AR101" s="49"/>
      <c r="AS101" s="95"/>
      <c r="AT101" s="49"/>
      <c r="AU101" s="95"/>
      <c r="AV101" s="49"/>
      <c r="AW101" s="49"/>
      <c r="AX101" s="49"/>
      <c r="AY101" s="49"/>
      <c r="AZ101" s="49"/>
      <c r="BA101" s="95"/>
      <c r="BB101" s="49"/>
      <c r="BC101" s="95"/>
      <c r="BD101" s="49"/>
      <c r="BE101" s="49"/>
      <c r="BF101" s="95"/>
      <c r="BG101" s="415">
        <f t="shared" si="18"/>
        <v>0</v>
      </c>
      <c r="BH101" s="47"/>
      <c r="BI101" s="49"/>
      <c r="BJ101" s="49"/>
      <c r="BK101" s="49"/>
      <c r="BL101" s="47"/>
      <c r="BM101" s="95"/>
      <c r="BN101" s="47"/>
      <c r="BO101" s="415">
        <f t="shared" si="16"/>
        <v>0</v>
      </c>
      <c r="BP101" s="83">
        <f t="shared" si="19"/>
        <v>20</v>
      </c>
      <c r="BQ101" s="147">
        <f t="shared" si="20"/>
        <v>5</v>
      </c>
      <c r="BR101" s="561"/>
      <c r="BS101" s="306" t="s">
        <v>114</v>
      </c>
      <c r="BT101" s="54"/>
      <c r="BU101" s="53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</row>
    <row r="102" spans="1:150" ht="15">
      <c r="A102" s="549"/>
      <c r="B102" s="557"/>
      <c r="C102" s="409" t="s">
        <v>191</v>
      </c>
      <c r="D102" s="47"/>
      <c r="E102" s="47"/>
      <c r="F102" s="47"/>
      <c r="G102" s="47"/>
      <c r="H102" s="95"/>
      <c r="I102" s="47"/>
      <c r="J102" s="47"/>
      <c r="K102" s="47"/>
      <c r="L102" s="49"/>
      <c r="M102" s="47"/>
      <c r="N102" s="47"/>
      <c r="O102" s="47"/>
      <c r="P102" s="47"/>
      <c r="Q102" s="47"/>
      <c r="R102" s="95"/>
      <c r="S102" s="49"/>
      <c r="T102" s="47"/>
      <c r="U102" s="47"/>
      <c r="V102" s="95"/>
      <c r="W102" s="47"/>
      <c r="X102" s="47"/>
      <c r="Y102" s="49"/>
      <c r="Z102" s="95"/>
      <c r="AA102" s="47"/>
      <c r="AB102" s="410"/>
      <c r="AC102" s="47"/>
      <c r="AD102" s="413">
        <f t="shared" si="17"/>
        <v>0</v>
      </c>
      <c r="AE102" s="49"/>
      <c r="AF102" s="49"/>
      <c r="AG102" s="49"/>
      <c r="AH102" s="49"/>
      <c r="AI102" s="49"/>
      <c r="AJ102" s="47"/>
      <c r="AK102" s="49"/>
      <c r="AL102" s="95"/>
      <c r="AM102" s="49"/>
      <c r="AN102" s="49"/>
      <c r="AO102" s="49"/>
      <c r="AP102" s="49"/>
      <c r="AQ102" s="95"/>
      <c r="AR102" s="49"/>
      <c r="AS102" s="95"/>
      <c r="AT102" s="49"/>
      <c r="AU102" s="95"/>
      <c r="AV102" s="49"/>
      <c r="AW102" s="49"/>
      <c r="AX102" s="49"/>
      <c r="AY102" s="49"/>
      <c r="AZ102" s="49"/>
      <c r="BA102" s="95"/>
      <c r="BB102" s="49"/>
      <c r="BC102" s="95"/>
      <c r="BD102" s="49"/>
      <c r="BE102" s="49"/>
      <c r="BF102" s="95"/>
      <c r="BG102" s="415">
        <f t="shared" si="18"/>
        <v>0</v>
      </c>
      <c r="BH102" s="47"/>
      <c r="BI102" s="49"/>
      <c r="BJ102" s="49"/>
      <c r="BK102" s="49"/>
      <c r="BL102" s="47"/>
      <c r="BM102" s="95"/>
      <c r="BN102" s="47"/>
      <c r="BO102" s="415">
        <f t="shared" si="16"/>
        <v>0</v>
      </c>
      <c r="BP102" s="83">
        <f aca="true" t="shared" si="21" ref="BP102:BP146">BO102+BG102+AD102</f>
        <v>0</v>
      </c>
      <c r="BQ102" s="147">
        <f aca="true" t="shared" si="22" ref="BQ102:BQ133">(AD102+BG102+BO102)/4</f>
        <v>0</v>
      </c>
      <c r="BR102" s="565"/>
      <c r="BS102" s="306" t="s">
        <v>191</v>
      </c>
      <c r="BT102" s="421">
        <f>BQ100+BQ101+BQ102</f>
        <v>22</v>
      </c>
      <c r="BU102" s="53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</row>
    <row r="103" spans="1:73" ht="29.25" customHeight="1">
      <c r="A103" s="308">
        <f>A100+1</f>
        <v>43</v>
      </c>
      <c r="B103" s="298" t="s">
        <v>210</v>
      </c>
      <c r="C103" s="333" t="s">
        <v>113</v>
      </c>
      <c r="D103" s="47">
        <v>2</v>
      </c>
      <c r="E103" s="47"/>
      <c r="F103" s="47"/>
      <c r="G103" s="47"/>
      <c r="H103" s="95"/>
      <c r="I103" s="47"/>
      <c r="J103" s="47"/>
      <c r="K103" s="47"/>
      <c r="L103" s="49"/>
      <c r="M103" s="47"/>
      <c r="N103" s="47"/>
      <c r="O103" s="47"/>
      <c r="P103" s="47"/>
      <c r="Q103" s="47"/>
      <c r="R103" s="95"/>
      <c r="S103" s="49"/>
      <c r="T103" s="47"/>
      <c r="U103" s="47"/>
      <c r="V103" s="95"/>
      <c r="W103" s="47"/>
      <c r="X103" s="47"/>
      <c r="Y103" s="49"/>
      <c r="Z103" s="95"/>
      <c r="AA103" s="47"/>
      <c r="AB103" s="47"/>
      <c r="AC103" s="47"/>
      <c r="AD103" s="413">
        <f t="shared" si="17"/>
        <v>0</v>
      </c>
      <c r="AE103" s="49"/>
      <c r="AF103" s="49"/>
      <c r="AG103" s="49"/>
      <c r="AH103" s="49"/>
      <c r="AI103" s="49"/>
      <c r="AJ103" s="47"/>
      <c r="AK103" s="49"/>
      <c r="AL103" s="95"/>
      <c r="AM103" s="49"/>
      <c r="AN103" s="49"/>
      <c r="AO103" s="49"/>
      <c r="AP103" s="49"/>
      <c r="AQ103" s="95"/>
      <c r="AR103" s="49"/>
      <c r="AS103" s="95"/>
      <c r="AT103" s="49"/>
      <c r="AU103" s="95"/>
      <c r="AV103" s="49"/>
      <c r="AW103" s="49"/>
      <c r="AX103" s="49"/>
      <c r="AY103" s="49">
        <v>20</v>
      </c>
      <c r="AZ103" s="49"/>
      <c r="BA103" s="95"/>
      <c r="BB103" s="49"/>
      <c r="BC103" s="95"/>
      <c r="BD103" s="49"/>
      <c r="BE103" s="49"/>
      <c r="BF103" s="95"/>
      <c r="BG103" s="415">
        <f t="shared" si="18"/>
        <v>20</v>
      </c>
      <c r="BH103" s="47"/>
      <c r="BI103" s="49"/>
      <c r="BJ103" s="49"/>
      <c r="BK103" s="49"/>
      <c r="BL103" s="47"/>
      <c r="BM103" s="95"/>
      <c r="BN103" s="47"/>
      <c r="BO103" s="415">
        <f aca="true" t="shared" si="23" ref="BO103:BO134">SUM(BH103:BN103)</f>
        <v>0</v>
      </c>
      <c r="BP103" s="83">
        <f t="shared" si="21"/>
        <v>20</v>
      </c>
      <c r="BQ103" s="147">
        <f t="shared" si="22"/>
        <v>5</v>
      </c>
      <c r="BR103" s="325" t="s">
        <v>210</v>
      </c>
      <c r="BS103" s="306" t="s">
        <v>211</v>
      </c>
      <c r="BT103" s="421">
        <f>BQ103</f>
        <v>5</v>
      </c>
      <c r="BU103" s="53"/>
    </row>
    <row r="104" spans="1:73" ht="15">
      <c r="A104" s="548">
        <f>A103+1</f>
        <v>44</v>
      </c>
      <c r="B104" s="551" t="s">
        <v>182</v>
      </c>
      <c r="C104" s="333" t="s">
        <v>114</v>
      </c>
      <c r="D104" s="47">
        <v>1</v>
      </c>
      <c r="E104" s="47"/>
      <c r="F104" s="47"/>
      <c r="G104" s="47"/>
      <c r="H104" s="95">
        <v>32</v>
      </c>
      <c r="I104" s="47"/>
      <c r="J104" s="47"/>
      <c r="K104" s="47"/>
      <c r="L104" s="49"/>
      <c r="M104" s="47"/>
      <c r="N104" s="47"/>
      <c r="O104" s="47"/>
      <c r="P104" s="47"/>
      <c r="Q104" s="47"/>
      <c r="R104" s="95"/>
      <c r="S104" s="49"/>
      <c r="T104" s="47"/>
      <c r="U104" s="47"/>
      <c r="V104" s="95"/>
      <c r="W104" s="47"/>
      <c r="X104" s="47"/>
      <c r="Y104" s="49"/>
      <c r="Z104" s="95"/>
      <c r="AA104" s="47"/>
      <c r="AB104" s="47"/>
      <c r="AC104" s="47"/>
      <c r="AD104" s="413">
        <f t="shared" si="17"/>
        <v>32</v>
      </c>
      <c r="AE104" s="49"/>
      <c r="AF104" s="49"/>
      <c r="AG104" s="49"/>
      <c r="AH104" s="49"/>
      <c r="AI104" s="49"/>
      <c r="AJ104" s="47"/>
      <c r="AK104" s="49"/>
      <c r="AL104" s="95"/>
      <c r="AM104" s="49"/>
      <c r="AN104" s="49"/>
      <c r="AO104" s="49"/>
      <c r="AP104" s="49"/>
      <c r="AQ104" s="95"/>
      <c r="AR104" s="49"/>
      <c r="AS104" s="95"/>
      <c r="AT104" s="49"/>
      <c r="AU104" s="95"/>
      <c r="AV104" s="49"/>
      <c r="AW104" s="49"/>
      <c r="AX104" s="49"/>
      <c r="AY104" s="49"/>
      <c r="AZ104" s="49"/>
      <c r="BA104" s="95"/>
      <c r="BB104" s="49"/>
      <c r="BC104" s="95"/>
      <c r="BD104" s="49"/>
      <c r="BE104" s="49"/>
      <c r="BF104" s="95"/>
      <c r="BG104" s="415">
        <f t="shared" si="18"/>
        <v>0</v>
      </c>
      <c r="BH104" s="47"/>
      <c r="BI104" s="49"/>
      <c r="BJ104" s="49"/>
      <c r="BK104" s="49"/>
      <c r="BL104" s="47"/>
      <c r="BM104" s="95"/>
      <c r="BN104" s="47"/>
      <c r="BO104" s="415">
        <f t="shared" si="23"/>
        <v>0</v>
      </c>
      <c r="BP104" s="83">
        <f t="shared" si="21"/>
        <v>32</v>
      </c>
      <c r="BQ104" s="147">
        <f t="shared" si="22"/>
        <v>8</v>
      </c>
      <c r="BR104" s="560" t="s">
        <v>182</v>
      </c>
      <c r="BS104" s="306" t="s">
        <v>114</v>
      </c>
      <c r="BT104" s="54"/>
      <c r="BU104" s="53"/>
    </row>
    <row r="105" spans="1:73" ht="24.75">
      <c r="A105" s="549"/>
      <c r="B105" s="557"/>
      <c r="C105" s="333" t="s">
        <v>123</v>
      </c>
      <c r="D105" s="47">
        <v>1</v>
      </c>
      <c r="E105" s="47"/>
      <c r="F105" s="47">
        <v>68</v>
      </c>
      <c r="G105" s="47"/>
      <c r="H105" s="95"/>
      <c r="I105" s="47"/>
      <c r="J105" s="47"/>
      <c r="K105" s="47"/>
      <c r="L105" s="49"/>
      <c r="M105" s="47"/>
      <c r="N105" s="47"/>
      <c r="O105" s="47"/>
      <c r="P105" s="47"/>
      <c r="Q105" s="47"/>
      <c r="R105" s="95"/>
      <c r="S105" s="49"/>
      <c r="T105" s="47"/>
      <c r="U105" s="47"/>
      <c r="V105" s="95"/>
      <c r="W105" s="47"/>
      <c r="X105" s="47"/>
      <c r="Y105" s="49"/>
      <c r="Z105" s="95"/>
      <c r="AA105" s="47"/>
      <c r="AB105" s="47"/>
      <c r="AC105" s="47"/>
      <c r="AD105" s="413">
        <f t="shared" si="17"/>
        <v>68</v>
      </c>
      <c r="AE105" s="49"/>
      <c r="AF105" s="49"/>
      <c r="AG105" s="49"/>
      <c r="AH105" s="49"/>
      <c r="AI105" s="49"/>
      <c r="AJ105" s="47"/>
      <c r="AK105" s="49"/>
      <c r="AL105" s="95"/>
      <c r="AM105" s="49"/>
      <c r="AN105" s="49"/>
      <c r="AO105" s="49"/>
      <c r="AP105" s="49"/>
      <c r="AQ105" s="95"/>
      <c r="AR105" s="49"/>
      <c r="AS105" s="95"/>
      <c r="AT105" s="49"/>
      <c r="AU105" s="95"/>
      <c r="AV105" s="49"/>
      <c r="AW105" s="49"/>
      <c r="AX105" s="49"/>
      <c r="AY105" s="49"/>
      <c r="AZ105" s="49"/>
      <c r="BA105" s="95"/>
      <c r="BB105" s="49"/>
      <c r="BC105" s="95"/>
      <c r="BD105" s="49"/>
      <c r="BE105" s="49"/>
      <c r="BF105" s="95"/>
      <c r="BG105" s="415">
        <f t="shared" si="18"/>
        <v>0</v>
      </c>
      <c r="BH105" s="47"/>
      <c r="BI105" s="49"/>
      <c r="BJ105" s="49"/>
      <c r="BK105" s="49"/>
      <c r="BL105" s="47"/>
      <c r="BM105" s="95"/>
      <c r="BN105" s="47"/>
      <c r="BO105" s="415">
        <f t="shared" si="23"/>
        <v>0</v>
      </c>
      <c r="BP105" s="83">
        <f t="shared" si="21"/>
        <v>68</v>
      </c>
      <c r="BQ105" s="147">
        <f t="shared" si="22"/>
        <v>17</v>
      </c>
      <c r="BR105" s="565"/>
      <c r="BS105" s="306" t="s">
        <v>123</v>
      </c>
      <c r="BT105" s="421">
        <f>BQ104+BQ105</f>
        <v>25</v>
      </c>
      <c r="BU105" s="53"/>
    </row>
    <row r="106" spans="1:73" ht="19.5" customHeight="1">
      <c r="A106" s="548">
        <f>A104+1</f>
        <v>45</v>
      </c>
      <c r="B106" s="556" t="s">
        <v>127</v>
      </c>
      <c r="C106" s="333" t="s">
        <v>112</v>
      </c>
      <c r="D106" s="47"/>
      <c r="E106" s="47"/>
      <c r="F106" s="47"/>
      <c r="G106" s="47"/>
      <c r="H106" s="95"/>
      <c r="I106" s="47"/>
      <c r="J106" s="47"/>
      <c r="K106" s="47"/>
      <c r="L106" s="49"/>
      <c r="M106" s="47"/>
      <c r="N106" s="47"/>
      <c r="O106" s="47"/>
      <c r="P106" s="47"/>
      <c r="Q106" s="47"/>
      <c r="R106" s="95"/>
      <c r="S106" s="49"/>
      <c r="T106" s="49"/>
      <c r="U106" s="47"/>
      <c r="V106" s="95"/>
      <c r="W106" s="47"/>
      <c r="X106" s="47"/>
      <c r="Y106" s="49"/>
      <c r="Z106" s="95"/>
      <c r="AA106" s="47"/>
      <c r="AB106" s="47"/>
      <c r="AC106" s="47"/>
      <c r="AD106" s="413">
        <f t="shared" si="17"/>
        <v>0</v>
      </c>
      <c r="AE106" s="49"/>
      <c r="AF106" s="49"/>
      <c r="AG106" s="49"/>
      <c r="AH106" s="49"/>
      <c r="AI106" s="49"/>
      <c r="AJ106" s="47"/>
      <c r="AK106" s="49"/>
      <c r="AL106" s="95"/>
      <c r="AM106" s="68"/>
      <c r="AN106" s="49"/>
      <c r="AO106" s="49"/>
      <c r="AP106" s="49"/>
      <c r="AQ106" s="95"/>
      <c r="AR106" s="49"/>
      <c r="AS106" s="95"/>
      <c r="AT106" s="49"/>
      <c r="AU106" s="95"/>
      <c r="AV106" s="49"/>
      <c r="AW106" s="49"/>
      <c r="AX106" s="49"/>
      <c r="AY106" s="49"/>
      <c r="AZ106" s="49"/>
      <c r="BA106" s="95"/>
      <c r="BB106" s="49"/>
      <c r="BC106" s="95"/>
      <c r="BD106" s="49"/>
      <c r="BE106" s="49"/>
      <c r="BF106" s="95"/>
      <c r="BG106" s="415">
        <f t="shared" si="18"/>
        <v>0</v>
      </c>
      <c r="BH106" s="47"/>
      <c r="BI106" s="49"/>
      <c r="BJ106" s="49"/>
      <c r="BK106" s="49">
        <v>4</v>
      </c>
      <c r="BL106" s="47"/>
      <c r="BM106" s="95"/>
      <c r="BN106" s="47">
        <v>4</v>
      </c>
      <c r="BO106" s="415">
        <f t="shared" si="23"/>
        <v>8</v>
      </c>
      <c r="BP106" s="83">
        <f t="shared" si="21"/>
        <v>8</v>
      </c>
      <c r="BQ106" s="147">
        <f t="shared" si="22"/>
        <v>2</v>
      </c>
      <c r="BR106" s="564" t="s">
        <v>127</v>
      </c>
      <c r="BS106" s="306" t="s">
        <v>112</v>
      </c>
      <c r="BT106" s="54"/>
      <c r="BU106" s="53"/>
    </row>
    <row r="107" spans="1:73" ht="17.25" customHeight="1">
      <c r="A107" s="549"/>
      <c r="B107" s="557"/>
      <c r="C107" s="333" t="s">
        <v>128</v>
      </c>
      <c r="D107" s="47"/>
      <c r="E107" s="47"/>
      <c r="F107" s="47"/>
      <c r="G107" s="47"/>
      <c r="H107" s="95"/>
      <c r="I107" s="47"/>
      <c r="J107" s="47"/>
      <c r="K107" s="47"/>
      <c r="L107" s="49"/>
      <c r="M107" s="47"/>
      <c r="N107" s="47"/>
      <c r="O107" s="47"/>
      <c r="P107" s="47"/>
      <c r="Q107" s="47"/>
      <c r="R107" s="95"/>
      <c r="S107" s="49"/>
      <c r="T107" s="49"/>
      <c r="U107" s="47"/>
      <c r="V107" s="95"/>
      <c r="W107" s="47"/>
      <c r="X107" s="47"/>
      <c r="Y107" s="49"/>
      <c r="Z107" s="95"/>
      <c r="AA107" s="47"/>
      <c r="AB107" s="47"/>
      <c r="AC107" s="47"/>
      <c r="AD107" s="413">
        <f t="shared" si="17"/>
        <v>0</v>
      </c>
      <c r="AE107" s="49"/>
      <c r="AF107" s="49"/>
      <c r="AG107" s="49"/>
      <c r="AH107" s="49"/>
      <c r="AI107" s="49"/>
      <c r="AJ107" s="47">
        <v>8</v>
      </c>
      <c r="AK107" s="49">
        <v>8</v>
      </c>
      <c r="AL107" s="95"/>
      <c r="AM107" s="68"/>
      <c r="AN107" s="49"/>
      <c r="AO107" s="49"/>
      <c r="AP107" s="49"/>
      <c r="AQ107" s="95"/>
      <c r="AR107" s="49"/>
      <c r="AS107" s="95"/>
      <c r="AT107" s="49"/>
      <c r="AU107" s="95"/>
      <c r="AV107" s="49"/>
      <c r="AW107" s="49"/>
      <c r="AX107" s="49"/>
      <c r="AY107" s="49"/>
      <c r="AZ107" s="49"/>
      <c r="BA107" s="95"/>
      <c r="BB107" s="49"/>
      <c r="BC107" s="95"/>
      <c r="BD107" s="49"/>
      <c r="BE107" s="49"/>
      <c r="BF107" s="95"/>
      <c r="BG107" s="415">
        <f t="shared" si="18"/>
        <v>16</v>
      </c>
      <c r="BH107" s="47">
        <v>4</v>
      </c>
      <c r="BI107" s="49"/>
      <c r="BJ107" s="49">
        <v>4</v>
      </c>
      <c r="BK107" s="49">
        <v>4</v>
      </c>
      <c r="BL107" s="47"/>
      <c r="BM107" s="95"/>
      <c r="BN107" s="47">
        <v>4</v>
      </c>
      <c r="BO107" s="415">
        <f t="shared" si="23"/>
        <v>16</v>
      </c>
      <c r="BP107" s="83">
        <f t="shared" si="21"/>
        <v>32</v>
      </c>
      <c r="BQ107" s="147">
        <f t="shared" si="22"/>
        <v>8</v>
      </c>
      <c r="BR107" s="565"/>
      <c r="BS107" s="306" t="s">
        <v>499</v>
      </c>
      <c r="BT107" s="421">
        <f>BQ106+BQ107</f>
        <v>10</v>
      </c>
      <c r="BU107" s="53"/>
    </row>
    <row r="108" spans="1:73" ht="14.25" customHeight="1">
      <c r="A108" s="548">
        <f>A106+1</f>
        <v>46</v>
      </c>
      <c r="B108" s="556" t="s">
        <v>199</v>
      </c>
      <c r="C108" s="334" t="s">
        <v>112</v>
      </c>
      <c r="D108" s="49">
        <v>1</v>
      </c>
      <c r="E108" s="47"/>
      <c r="F108" s="47"/>
      <c r="G108" s="47"/>
      <c r="H108" s="95"/>
      <c r="I108" s="47"/>
      <c r="J108" s="47"/>
      <c r="K108" s="47"/>
      <c r="L108" s="49"/>
      <c r="M108" s="47"/>
      <c r="N108" s="47"/>
      <c r="O108" s="47"/>
      <c r="P108" s="47"/>
      <c r="Q108" s="47"/>
      <c r="R108" s="95"/>
      <c r="S108" s="49"/>
      <c r="T108" s="47"/>
      <c r="U108" s="47"/>
      <c r="V108" s="95"/>
      <c r="W108" s="47"/>
      <c r="X108" s="47"/>
      <c r="Y108" s="49"/>
      <c r="Z108" s="95"/>
      <c r="AA108" s="47"/>
      <c r="AB108" s="47"/>
      <c r="AC108" s="47"/>
      <c r="AD108" s="413">
        <f t="shared" si="17"/>
        <v>0</v>
      </c>
      <c r="AE108" s="49"/>
      <c r="AF108" s="49"/>
      <c r="AG108" s="49"/>
      <c r="AH108" s="49"/>
      <c r="AI108" s="49"/>
      <c r="AJ108" s="47"/>
      <c r="AK108" s="49"/>
      <c r="AL108" s="95"/>
      <c r="AM108" s="49"/>
      <c r="AN108" s="49"/>
      <c r="AO108" s="49"/>
      <c r="AP108" s="49"/>
      <c r="AQ108" s="95"/>
      <c r="AR108" s="49"/>
      <c r="AS108" s="95"/>
      <c r="AT108" s="49"/>
      <c r="AU108" s="95"/>
      <c r="AV108" s="49"/>
      <c r="AW108" s="49"/>
      <c r="AX108" s="49"/>
      <c r="AY108" s="49"/>
      <c r="AZ108" s="49"/>
      <c r="BA108" s="95"/>
      <c r="BB108" s="49"/>
      <c r="BC108" s="95"/>
      <c r="BD108" s="49"/>
      <c r="BE108" s="49"/>
      <c r="BF108" s="95"/>
      <c r="BG108" s="415">
        <f t="shared" si="18"/>
        <v>0</v>
      </c>
      <c r="BH108" s="47"/>
      <c r="BI108" s="49"/>
      <c r="BJ108" s="49">
        <v>4</v>
      </c>
      <c r="BK108" s="49">
        <v>4</v>
      </c>
      <c r="BL108" s="47"/>
      <c r="BM108" s="95"/>
      <c r="BN108" s="47"/>
      <c r="BO108" s="415">
        <f t="shared" si="23"/>
        <v>8</v>
      </c>
      <c r="BP108" s="83">
        <f t="shared" si="21"/>
        <v>8</v>
      </c>
      <c r="BQ108" s="147">
        <f t="shared" si="22"/>
        <v>2</v>
      </c>
      <c r="BR108" s="564" t="s">
        <v>199</v>
      </c>
      <c r="BS108" s="349" t="s">
        <v>112</v>
      </c>
      <c r="BT108" s="54"/>
      <c r="BU108" s="53"/>
    </row>
    <row r="109" spans="1:73" ht="24.75">
      <c r="A109" s="549"/>
      <c r="B109" s="557"/>
      <c r="C109" s="334" t="s">
        <v>470</v>
      </c>
      <c r="D109" s="47">
        <v>1</v>
      </c>
      <c r="E109" s="47"/>
      <c r="F109" s="47"/>
      <c r="G109" s="47"/>
      <c r="H109" s="95"/>
      <c r="I109" s="47"/>
      <c r="J109" s="47"/>
      <c r="K109" s="47"/>
      <c r="L109" s="49"/>
      <c r="M109" s="47"/>
      <c r="N109" s="47"/>
      <c r="O109" s="47"/>
      <c r="P109" s="47"/>
      <c r="Q109" s="47"/>
      <c r="R109" s="95"/>
      <c r="S109" s="49"/>
      <c r="T109" s="47"/>
      <c r="U109" s="47"/>
      <c r="V109" s="95"/>
      <c r="W109" s="47"/>
      <c r="X109" s="47"/>
      <c r="Y109" s="49"/>
      <c r="Z109" s="95"/>
      <c r="AA109" s="47"/>
      <c r="AB109" s="47"/>
      <c r="AC109" s="47"/>
      <c r="AD109" s="413">
        <f t="shared" si="17"/>
        <v>0</v>
      </c>
      <c r="AE109" s="49"/>
      <c r="AF109" s="49"/>
      <c r="AG109" s="49"/>
      <c r="AH109" s="49"/>
      <c r="AI109" s="49">
        <v>32</v>
      </c>
      <c r="AJ109" s="47"/>
      <c r="AK109" s="49"/>
      <c r="AL109" s="95"/>
      <c r="AM109" s="49"/>
      <c r="AN109" s="49"/>
      <c r="AO109" s="49"/>
      <c r="AP109" s="49"/>
      <c r="AQ109" s="95"/>
      <c r="AR109" s="49"/>
      <c r="AS109" s="95"/>
      <c r="AT109" s="49"/>
      <c r="AU109" s="95"/>
      <c r="AV109" s="49"/>
      <c r="AW109" s="49"/>
      <c r="AX109" s="49"/>
      <c r="AY109" s="49">
        <v>20</v>
      </c>
      <c r="AZ109" s="49"/>
      <c r="BA109" s="95"/>
      <c r="BB109" s="49"/>
      <c r="BC109" s="95"/>
      <c r="BD109" s="49"/>
      <c r="BE109" s="49"/>
      <c r="BF109" s="95"/>
      <c r="BG109" s="415">
        <f t="shared" si="18"/>
        <v>52</v>
      </c>
      <c r="BH109" s="47"/>
      <c r="BI109" s="49"/>
      <c r="BJ109" s="49">
        <v>20</v>
      </c>
      <c r="BK109" s="49">
        <v>20</v>
      </c>
      <c r="BL109" s="47"/>
      <c r="BM109" s="95"/>
      <c r="BN109" s="47"/>
      <c r="BO109" s="415">
        <f t="shared" si="23"/>
        <v>40</v>
      </c>
      <c r="BP109" s="83">
        <f t="shared" si="21"/>
        <v>92</v>
      </c>
      <c r="BQ109" s="147">
        <f t="shared" si="22"/>
        <v>23</v>
      </c>
      <c r="BR109" s="565"/>
      <c r="BS109" s="349" t="s">
        <v>130</v>
      </c>
      <c r="BT109" s="421">
        <f>BQ108+BQ109</f>
        <v>25</v>
      </c>
      <c r="BU109" s="53"/>
    </row>
    <row r="110" spans="1:73" ht="15">
      <c r="A110" s="548">
        <f>A108+1</f>
        <v>47</v>
      </c>
      <c r="B110" s="556" t="s">
        <v>324</v>
      </c>
      <c r="C110" s="333" t="s">
        <v>114</v>
      </c>
      <c r="D110" s="47"/>
      <c r="E110" s="47"/>
      <c r="F110" s="47"/>
      <c r="G110" s="47"/>
      <c r="H110" s="95"/>
      <c r="I110" s="47"/>
      <c r="J110" s="47"/>
      <c r="K110" s="47"/>
      <c r="L110" s="49"/>
      <c r="M110" s="47"/>
      <c r="N110" s="47"/>
      <c r="O110" s="47"/>
      <c r="P110" s="47"/>
      <c r="Q110" s="47"/>
      <c r="R110" s="95"/>
      <c r="S110" s="49"/>
      <c r="T110" s="47"/>
      <c r="U110" s="47"/>
      <c r="V110" s="95"/>
      <c r="W110" s="47"/>
      <c r="X110" s="47"/>
      <c r="Y110" s="49"/>
      <c r="Z110" s="95"/>
      <c r="AA110" s="47"/>
      <c r="AB110" s="47"/>
      <c r="AC110" s="47"/>
      <c r="AD110" s="413">
        <f t="shared" si="17"/>
        <v>0</v>
      </c>
      <c r="AE110" s="49"/>
      <c r="AF110" s="49"/>
      <c r="AG110" s="49"/>
      <c r="AH110" s="49"/>
      <c r="AI110" s="49"/>
      <c r="AJ110" s="47"/>
      <c r="AK110" s="49"/>
      <c r="AL110" s="95"/>
      <c r="AM110" s="68"/>
      <c r="AN110" s="49"/>
      <c r="AO110" s="49"/>
      <c r="AP110" s="49"/>
      <c r="AQ110" s="95">
        <v>2</v>
      </c>
      <c r="AR110" s="49"/>
      <c r="AS110" s="95"/>
      <c r="AT110" s="49"/>
      <c r="AU110" s="95">
        <v>2</v>
      </c>
      <c r="AV110" s="49"/>
      <c r="AW110" s="49"/>
      <c r="AX110" s="49"/>
      <c r="AY110" s="49"/>
      <c r="AZ110" s="49"/>
      <c r="BA110" s="95">
        <v>2</v>
      </c>
      <c r="BB110" s="49"/>
      <c r="BC110" s="95">
        <v>8</v>
      </c>
      <c r="BD110" s="49"/>
      <c r="BE110" s="49"/>
      <c r="BF110" s="95">
        <v>2</v>
      </c>
      <c r="BG110" s="415">
        <f t="shared" si="18"/>
        <v>16</v>
      </c>
      <c r="BH110" s="47"/>
      <c r="BI110" s="49"/>
      <c r="BJ110" s="49"/>
      <c r="BK110" s="49"/>
      <c r="BL110" s="47"/>
      <c r="BM110" s="95"/>
      <c r="BN110" s="47"/>
      <c r="BO110" s="415">
        <f t="shared" si="23"/>
        <v>0</v>
      </c>
      <c r="BP110" s="83">
        <f t="shared" si="21"/>
        <v>16</v>
      </c>
      <c r="BQ110" s="147">
        <f t="shared" si="22"/>
        <v>4</v>
      </c>
      <c r="BR110" s="564" t="s">
        <v>446</v>
      </c>
      <c r="BS110" s="306" t="s">
        <v>114</v>
      </c>
      <c r="BT110" s="54"/>
      <c r="BU110" s="53"/>
    </row>
    <row r="111" spans="1:73" ht="15.75" customHeight="1">
      <c r="A111" s="550"/>
      <c r="B111" s="559"/>
      <c r="C111" s="333" t="s">
        <v>112</v>
      </c>
      <c r="D111" s="47"/>
      <c r="E111" s="47"/>
      <c r="F111" s="47"/>
      <c r="G111" s="47"/>
      <c r="H111" s="95"/>
      <c r="I111" s="47"/>
      <c r="J111" s="47"/>
      <c r="K111" s="47"/>
      <c r="L111" s="49"/>
      <c r="M111" s="47"/>
      <c r="N111" s="47"/>
      <c r="O111" s="47"/>
      <c r="P111" s="47"/>
      <c r="Q111" s="47"/>
      <c r="R111" s="95"/>
      <c r="S111" s="49"/>
      <c r="T111" s="47"/>
      <c r="U111" s="47"/>
      <c r="V111" s="95"/>
      <c r="W111" s="47"/>
      <c r="X111" s="47"/>
      <c r="Y111" s="49"/>
      <c r="Z111" s="95"/>
      <c r="AA111" s="47"/>
      <c r="AB111" s="47"/>
      <c r="AC111" s="47"/>
      <c r="AD111" s="413">
        <f t="shared" si="17"/>
        <v>0</v>
      </c>
      <c r="AE111" s="49"/>
      <c r="AF111" s="49"/>
      <c r="AG111" s="49"/>
      <c r="AH111" s="49"/>
      <c r="AI111" s="49"/>
      <c r="AJ111" s="47"/>
      <c r="AK111" s="49"/>
      <c r="AL111" s="95"/>
      <c r="AM111" s="68"/>
      <c r="AN111" s="49"/>
      <c r="AO111" s="49"/>
      <c r="AP111" s="49"/>
      <c r="AQ111" s="95"/>
      <c r="AR111" s="49"/>
      <c r="AS111" s="95"/>
      <c r="AT111" s="49"/>
      <c r="AU111" s="95"/>
      <c r="AV111" s="49"/>
      <c r="AW111" s="49"/>
      <c r="AX111" s="49"/>
      <c r="AY111" s="49"/>
      <c r="AZ111" s="49">
        <v>2</v>
      </c>
      <c r="BA111" s="95"/>
      <c r="BB111" s="49">
        <v>2</v>
      </c>
      <c r="BC111" s="95"/>
      <c r="BD111" s="49"/>
      <c r="BE111" s="49"/>
      <c r="BF111" s="95"/>
      <c r="BG111" s="415">
        <f t="shared" si="18"/>
        <v>4</v>
      </c>
      <c r="BH111" s="47"/>
      <c r="BI111" s="49"/>
      <c r="BJ111" s="49"/>
      <c r="BK111" s="49"/>
      <c r="BL111" s="47"/>
      <c r="BM111" s="95"/>
      <c r="BN111" s="47"/>
      <c r="BO111" s="415">
        <f t="shared" si="23"/>
        <v>0</v>
      </c>
      <c r="BP111" s="83">
        <f t="shared" si="21"/>
        <v>4</v>
      </c>
      <c r="BQ111" s="147">
        <f t="shared" si="22"/>
        <v>1</v>
      </c>
      <c r="BR111" s="577"/>
      <c r="BS111" s="306" t="s">
        <v>112</v>
      </c>
      <c r="BT111" s="54"/>
      <c r="BU111" s="53"/>
    </row>
    <row r="112" spans="1:73" ht="15" customHeight="1">
      <c r="A112" s="550"/>
      <c r="B112" s="559"/>
      <c r="C112" s="333" t="s">
        <v>128</v>
      </c>
      <c r="D112" s="47"/>
      <c r="E112" s="47"/>
      <c r="F112" s="47"/>
      <c r="G112" s="47"/>
      <c r="H112" s="95"/>
      <c r="I112" s="47"/>
      <c r="J112" s="47"/>
      <c r="K112" s="47"/>
      <c r="L112" s="49"/>
      <c r="M112" s="47"/>
      <c r="N112" s="47"/>
      <c r="O112" s="47"/>
      <c r="P112" s="47"/>
      <c r="Q112" s="47"/>
      <c r="R112" s="95"/>
      <c r="S112" s="49"/>
      <c r="T112" s="47"/>
      <c r="U112" s="47"/>
      <c r="V112" s="95"/>
      <c r="W112" s="47"/>
      <c r="X112" s="47"/>
      <c r="Y112" s="49"/>
      <c r="Z112" s="95"/>
      <c r="AA112" s="47"/>
      <c r="AB112" s="47"/>
      <c r="AC112" s="47"/>
      <c r="AD112" s="413">
        <f t="shared" si="17"/>
        <v>0</v>
      </c>
      <c r="AE112" s="49"/>
      <c r="AF112" s="49"/>
      <c r="AG112" s="49"/>
      <c r="AH112" s="49"/>
      <c r="AI112" s="49"/>
      <c r="AJ112" s="47"/>
      <c r="AK112" s="49"/>
      <c r="AL112" s="95"/>
      <c r="AM112" s="68"/>
      <c r="AN112" s="49"/>
      <c r="AO112" s="49"/>
      <c r="AP112" s="49"/>
      <c r="AQ112" s="95"/>
      <c r="AR112" s="49"/>
      <c r="AS112" s="95"/>
      <c r="AT112" s="49"/>
      <c r="AU112" s="95"/>
      <c r="AV112" s="49">
        <v>4</v>
      </c>
      <c r="AW112" s="49">
        <v>4</v>
      </c>
      <c r="AX112" s="49">
        <v>4</v>
      </c>
      <c r="AY112" s="49">
        <v>4</v>
      </c>
      <c r="AZ112" s="49"/>
      <c r="BA112" s="95"/>
      <c r="BB112" s="49"/>
      <c r="BC112" s="95"/>
      <c r="BD112" s="49"/>
      <c r="BE112" s="49"/>
      <c r="BF112" s="95"/>
      <c r="BG112" s="415">
        <f t="shared" si="18"/>
        <v>16</v>
      </c>
      <c r="BH112" s="47"/>
      <c r="BI112" s="49"/>
      <c r="BJ112" s="49"/>
      <c r="BK112" s="49"/>
      <c r="BL112" s="47"/>
      <c r="BM112" s="95"/>
      <c r="BN112" s="47"/>
      <c r="BO112" s="415">
        <f t="shared" si="23"/>
        <v>0</v>
      </c>
      <c r="BP112" s="83">
        <f t="shared" si="21"/>
        <v>16</v>
      </c>
      <c r="BQ112" s="147">
        <f t="shared" si="22"/>
        <v>4</v>
      </c>
      <c r="BR112" s="577"/>
      <c r="BS112" s="306" t="s">
        <v>499</v>
      </c>
      <c r="BT112" s="54"/>
      <c r="BU112" s="53"/>
    </row>
    <row r="113" spans="1:73" ht="15" customHeight="1">
      <c r="A113" s="550"/>
      <c r="B113" s="559"/>
      <c r="C113" s="333" t="s">
        <v>145</v>
      </c>
      <c r="D113" s="47"/>
      <c r="E113" s="47"/>
      <c r="F113" s="47"/>
      <c r="G113" s="47"/>
      <c r="H113" s="95"/>
      <c r="I113" s="47"/>
      <c r="J113" s="47"/>
      <c r="K113" s="47"/>
      <c r="L113" s="49"/>
      <c r="M113" s="47"/>
      <c r="N113" s="47"/>
      <c r="O113" s="47"/>
      <c r="P113" s="47"/>
      <c r="Q113" s="47"/>
      <c r="R113" s="95"/>
      <c r="S113" s="49"/>
      <c r="T113" s="47"/>
      <c r="U113" s="47"/>
      <c r="V113" s="95"/>
      <c r="W113" s="47"/>
      <c r="X113" s="47"/>
      <c r="Y113" s="49"/>
      <c r="Z113" s="95"/>
      <c r="AA113" s="47"/>
      <c r="AB113" s="47"/>
      <c r="AC113" s="47"/>
      <c r="AD113" s="413">
        <f t="shared" si="17"/>
        <v>0</v>
      </c>
      <c r="AE113" s="49"/>
      <c r="AF113" s="49"/>
      <c r="AG113" s="49"/>
      <c r="AH113" s="49">
        <v>8</v>
      </c>
      <c r="AI113" s="49"/>
      <c r="AJ113" s="47"/>
      <c r="AK113" s="49"/>
      <c r="AL113" s="95"/>
      <c r="AM113" s="68"/>
      <c r="AN113" s="49"/>
      <c r="AO113" s="49"/>
      <c r="AP113" s="49"/>
      <c r="AQ113" s="95"/>
      <c r="AR113" s="49"/>
      <c r="AS113" s="95"/>
      <c r="AT113" s="49"/>
      <c r="AU113" s="95"/>
      <c r="AV113" s="49"/>
      <c r="AW113" s="49"/>
      <c r="AX113" s="49"/>
      <c r="AY113" s="49"/>
      <c r="AZ113" s="49"/>
      <c r="BA113" s="95"/>
      <c r="BB113" s="49"/>
      <c r="BC113" s="95"/>
      <c r="BD113" s="49"/>
      <c r="BE113" s="49"/>
      <c r="BF113" s="95"/>
      <c r="BG113" s="415">
        <f t="shared" si="18"/>
        <v>8</v>
      </c>
      <c r="BH113" s="47"/>
      <c r="BI113" s="49"/>
      <c r="BJ113" s="49"/>
      <c r="BK113" s="49"/>
      <c r="BL113" s="47"/>
      <c r="BM113" s="95"/>
      <c r="BN113" s="47"/>
      <c r="BO113" s="415">
        <f t="shared" si="23"/>
        <v>0</v>
      </c>
      <c r="BP113" s="83">
        <f t="shared" si="21"/>
        <v>8</v>
      </c>
      <c r="BQ113" s="147">
        <f t="shared" si="22"/>
        <v>2</v>
      </c>
      <c r="BR113" s="577"/>
      <c r="BS113" s="306" t="s">
        <v>145</v>
      </c>
      <c r="BT113" s="54"/>
      <c r="BU113" s="53"/>
    </row>
    <row r="114" spans="1:73" ht="15" customHeight="1">
      <c r="A114" s="549"/>
      <c r="B114" s="557"/>
      <c r="C114" s="333" t="s">
        <v>143</v>
      </c>
      <c r="D114" s="47"/>
      <c r="E114" s="47"/>
      <c r="F114" s="47"/>
      <c r="G114" s="47"/>
      <c r="H114" s="95"/>
      <c r="I114" s="47"/>
      <c r="J114" s="47"/>
      <c r="K114" s="47"/>
      <c r="L114" s="49"/>
      <c r="M114" s="47"/>
      <c r="N114" s="47"/>
      <c r="O114" s="47"/>
      <c r="P114" s="47"/>
      <c r="Q114" s="47"/>
      <c r="R114" s="95"/>
      <c r="S114" s="49"/>
      <c r="T114" s="47"/>
      <c r="U114" s="47"/>
      <c r="V114" s="95"/>
      <c r="W114" s="47"/>
      <c r="X114" s="47"/>
      <c r="Y114" s="49"/>
      <c r="Z114" s="95"/>
      <c r="AA114" s="47"/>
      <c r="AB114" s="47"/>
      <c r="AC114" s="47"/>
      <c r="AD114" s="413">
        <f t="shared" si="17"/>
        <v>0</v>
      </c>
      <c r="AE114" s="49"/>
      <c r="AF114" s="49"/>
      <c r="AG114" s="49"/>
      <c r="AH114" s="49"/>
      <c r="AI114" s="49"/>
      <c r="AJ114" s="47"/>
      <c r="AK114" s="49"/>
      <c r="AL114" s="95"/>
      <c r="AM114" s="68"/>
      <c r="AN114" s="49"/>
      <c r="AO114" s="49"/>
      <c r="AP114" s="49">
        <v>8</v>
      </c>
      <c r="AQ114" s="95"/>
      <c r="AR114" s="49"/>
      <c r="AS114" s="95"/>
      <c r="AT114" s="49">
        <v>8</v>
      </c>
      <c r="AU114" s="95"/>
      <c r="AV114" s="49">
        <v>8</v>
      </c>
      <c r="AW114" s="49">
        <v>8</v>
      </c>
      <c r="AX114" s="49">
        <v>8</v>
      </c>
      <c r="AY114" s="49">
        <v>8</v>
      </c>
      <c r="AZ114" s="49">
        <v>8</v>
      </c>
      <c r="BA114" s="95"/>
      <c r="BB114" s="49">
        <v>8</v>
      </c>
      <c r="BC114" s="95"/>
      <c r="BD114" s="49">
        <v>8</v>
      </c>
      <c r="BE114" s="49">
        <v>8</v>
      </c>
      <c r="BF114" s="95"/>
      <c r="BG114" s="415">
        <f t="shared" si="18"/>
        <v>80</v>
      </c>
      <c r="BH114" s="47"/>
      <c r="BI114" s="49"/>
      <c r="BJ114" s="49"/>
      <c r="BK114" s="49"/>
      <c r="BL114" s="47"/>
      <c r="BM114" s="95"/>
      <c r="BN114" s="47"/>
      <c r="BO114" s="415">
        <f t="shared" si="23"/>
        <v>0</v>
      </c>
      <c r="BP114" s="83">
        <f t="shared" si="21"/>
        <v>80</v>
      </c>
      <c r="BQ114" s="147">
        <f t="shared" si="22"/>
        <v>20</v>
      </c>
      <c r="BR114" s="565"/>
      <c r="BS114" s="306" t="s">
        <v>143</v>
      </c>
      <c r="BT114" s="421">
        <f>BQ110+BQ111+BQ112+BQ113+BQ114</f>
        <v>31</v>
      </c>
      <c r="BU114" s="53"/>
    </row>
    <row r="115" spans="1:73" ht="25.5" customHeight="1">
      <c r="A115" s="310">
        <f>A62+1</f>
        <v>26</v>
      </c>
      <c r="B115" s="301" t="s">
        <v>474</v>
      </c>
      <c r="C115" s="333" t="s">
        <v>123</v>
      </c>
      <c r="D115" s="49"/>
      <c r="E115" s="47"/>
      <c r="F115" s="47"/>
      <c r="G115" s="47"/>
      <c r="H115" s="95"/>
      <c r="I115" s="47"/>
      <c r="J115" s="47"/>
      <c r="K115" s="47"/>
      <c r="L115" s="49"/>
      <c r="M115" s="47"/>
      <c r="N115" s="47"/>
      <c r="O115" s="47"/>
      <c r="P115" s="47">
        <v>80</v>
      </c>
      <c r="Q115" s="47"/>
      <c r="R115" s="95"/>
      <c r="S115" s="49"/>
      <c r="T115" s="47"/>
      <c r="U115" s="47"/>
      <c r="V115" s="95"/>
      <c r="W115" s="47"/>
      <c r="X115" s="47"/>
      <c r="Y115" s="49"/>
      <c r="Z115" s="95"/>
      <c r="AA115" s="47"/>
      <c r="AB115" s="47"/>
      <c r="AC115" s="47"/>
      <c r="AD115" s="413">
        <f t="shared" si="17"/>
        <v>80</v>
      </c>
      <c r="AE115" s="49"/>
      <c r="AF115" s="49"/>
      <c r="AG115" s="49"/>
      <c r="AH115" s="49"/>
      <c r="AI115" s="49"/>
      <c r="AJ115" s="47"/>
      <c r="AK115" s="49"/>
      <c r="AL115" s="95"/>
      <c r="AM115" s="68"/>
      <c r="AN115" s="49"/>
      <c r="AO115" s="49"/>
      <c r="AP115" s="49"/>
      <c r="AQ115" s="95"/>
      <c r="AR115" s="49"/>
      <c r="AS115" s="95"/>
      <c r="AT115" s="49"/>
      <c r="AU115" s="95"/>
      <c r="AV115" s="49"/>
      <c r="AW115" s="49"/>
      <c r="AX115" s="49"/>
      <c r="AY115" s="49"/>
      <c r="AZ115" s="49"/>
      <c r="BA115" s="95"/>
      <c r="BB115" s="49"/>
      <c r="BC115" s="95"/>
      <c r="BD115" s="49"/>
      <c r="BE115" s="49"/>
      <c r="BF115" s="95"/>
      <c r="BG115" s="415">
        <f t="shared" si="18"/>
        <v>0</v>
      </c>
      <c r="BH115" s="47"/>
      <c r="BI115" s="49"/>
      <c r="BJ115" s="49"/>
      <c r="BK115" s="49"/>
      <c r="BL115" s="47"/>
      <c r="BM115" s="95"/>
      <c r="BN115" s="47"/>
      <c r="BO115" s="415">
        <f t="shared" si="23"/>
        <v>0</v>
      </c>
      <c r="BP115" s="83">
        <f t="shared" si="21"/>
        <v>80</v>
      </c>
      <c r="BQ115" s="147">
        <f t="shared" si="22"/>
        <v>20</v>
      </c>
      <c r="BR115" s="346" t="s">
        <v>165</v>
      </c>
      <c r="BS115" s="306" t="s">
        <v>123</v>
      </c>
      <c r="BT115" s="421">
        <f>BQ115</f>
        <v>20</v>
      </c>
      <c r="BU115" s="53"/>
    </row>
    <row r="116" spans="1:73" ht="15.75" customHeight="1">
      <c r="A116" s="548">
        <f>A110+1</f>
        <v>48</v>
      </c>
      <c r="B116" s="556" t="s">
        <v>170</v>
      </c>
      <c r="C116" s="333" t="s">
        <v>469</v>
      </c>
      <c r="D116" s="47">
        <v>1</v>
      </c>
      <c r="E116" s="47"/>
      <c r="F116" s="47"/>
      <c r="G116" s="47"/>
      <c r="H116" s="95"/>
      <c r="I116" s="47"/>
      <c r="J116" s="47"/>
      <c r="K116" s="47"/>
      <c r="L116" s="49"/>
      <c r="M116" s="47"/>
      <c r="N116" s="47"/>
      <c r="O116" s="47"/>
      <c r="P116" s="49"/>
      <c r="Q116" s="49"/>
      <c r="R116" s="95"/>
      <c r="S116" s="49"/>
      <c r="T116" s="49"/>
      <c r="U116" s="49"/>
      <c r="V116" s="95"/>
      <c r="W116" s="49"/>
      <c r="X116" s="49"/>
      <c r="Y116" s="49"/>
      <c r="Z116" s="95"/>
      <c r="AA116" s="49"/>
      <c r="AB116" s="49"/>
      <c r="AC116" s="49"/>
      <c r="AD116" s="413">
        <f t="shared" si="17"/>
        <v>0</v>
      </c>
      <c r="AE116" s="49">
        <v>12</v>
      </c>
      <c r="AF116" s="49">
        <v>12</v>
      </c>
      <c r="AG116" s="49">
        <v>12</v>
      </c>
      <c r="AH116" s="49">
        <v>12</v>
      </c>
      <c r="AI116" s="49">
        <v>12</v>
      </c>
      <c r="AJ116" s="47"/>
      <c r="AK116" s="49"/>
      <c r="AL116" s="95"/>
      <c r="AM116" s="68"/>
      <c r="AN116" s="49"/>
      <c r="AO116" s="49"/>
      <c r="AP116" s="49"/>
      <c r="AQ116" s="95"/>
      <c r="AR116" s="49"/>
      <c r="AS116" s="95"/>
      <c r="AT116" s="49"/>
      <c r="AU116" s="95"/>
      <c r="AV116" s="49"/>
      <c r="AW116" s="49">
        <v>12</v>
      </c>
      <c r="AX116" s="49"/>
      <c r="AY116" s="49"/>
      <c r="AZ116" s="49"/>
      <c r="BA116" s="95"/>
      <c r="BB116" s="49"/>
      <c r="BC116" s="95"/>
      <c r="BD116" s="49"/>
      <c r="BE116" s="49"/>
      <c r="BF116" s="95"/>
      <c r="BG116" s="415">
        <f t="shared" si="18"/>
        <v>72</v>
      </c>
      <c r="BH116" s="47"/>
      <c r="BI116" s="49">
        <v>12</v>
      </c>
      <c r="BJ116" s="49"/>
      <c r="BK116" s="49">
        <v>12</v>
      </c>
      <c r="BL116" s="47">
        <v>12</v>
      </c>
      <c r="BM116" s="95"/>
      <c r="BN116" s="47"/>
      <c r="BO116" s="415">
        <f t="shared" si="23"/>
        <v>36</v>
      </c>
      <c r="BP116" s="83">
        <f t="shared" si="21"/>
        <v>108</v>
      </c>
      <c r="BQ116" s="147">
        <f t="shared" si="22"/>
        <v>27</v>
      </c>
      <c r="BR116" s="564" t="s">
        <v>170</v>
      </c>
      <c r="BS116" s="306" t="s">
        <v>152</v>
      </c>
      <c r="BT116" s="54"/>
      <c r="BU116" s="53"/>
    </row>
    <row r="117" spans="1:73" ht="15" customHeight="1">
      <c r="A117" s="549"/>
      <c r="B117" s="557"/>
      <c r="C117" s="333" t="s">
        <v>112</v>
      </c>
      <c r="D117" s="47">
        <v>1</v>
      </c>
      <c r="E117" s="47"/>
      <c r="F117" s="47"/>
      <c r="G117" s="47"/>
      <c r="H117" s="95"/>
      <c r="I117" s="47"/>
      <c r="J117" s="47"/>
      <c r="K117" s="47"/>
      <c r="L117" s="49"/>
      <c r="M117" s="47"/>
      <c r="N117" s="47"/>
      <c r="O117" s="47"/>
      <c r="P117" s="47"/>
      <c r="Q117" s="47"/>
      <c r="R117" s="95"/>
      <c r="S117" s="49"/>
      <c r="T117" s="47"/>
      <c r="U117" s="47"/>
      <c r="V117" s="95"/>
      <c r="W117" s="47"/>
      <c r="X117" s="47"/>
      <c r="Y117" s="49"/>
      <c r="Z117" s="95"/>
      <c r="AA117" s="47"/>
      <c r="AB117" s="47"/>
      <c r="AC117" s="47"/>
      <c r="AD117" s="413">
        <f t="shared" si="17"/>
        <v>0</v>
      </c>
      <c r="AE117" s="49"/>
      <c r="AF117" s="49"/>
      <c r="AG117" s="49"/>
      <c r="AH117" s="49"/>
      <c r="AI117" s="49"/>
      <c r="AJ117" s="47"/>
      <c r="AK117" s="49"/>
      <c r="AL117" s="95"/>
      <c r="AM117" s="68"/>
      <c r="AN117" s="49"/>
      <c r="AO117" s="49"/>
      <c r="AP117" s="49"/>
      <c r="AQ117" s="95"/>
      <c r="AR117" s="49"/>
      <c r="AS117" s="95"/>
      <c r="AT117" s="49"/>
      <c r="AU117" s="95"/>
      <c r="AV117" s="49"/>
      <c r="AW117" s="49"/>
      <c r="AX117" s="49"/>
      <c r="AY117" s="49"/>
      <c r="AZ117" s="49"/>
      <c r="BA117" s="95"/>
      <c r="BB117" s="49"/>
      <c r="BC117" s="95"/>
      <c r="BD117" s="49"/>
      <c r="BE117" s="49"/>
      <c r="BF117" s="95"/>
      <c r="BG117" s="415">
        <f t="shared" si="18"/>
        <v>0</v>
      </c>
      <c r="BH117" s="47"/>
      <c r="BI117" s="49"/>
      <c r="BJ117" s="49"/>
      <c r="BK117" s="49"/>
      <c r="BL117" s="47"/>
      <c r="BM117" s="95"/>
      <c r="BN117" s="47"/>
      <c r="BO117" s="415">
        <f t="shared" si="23"/>
        <v>0</v>
      </c>
      <c r="BP117" s="83">
        <f t="shared" si="21"/>
        <v>0</v>
      </c>
      <c r="BQ117" s="147">
        <f t="shared" si="22"/>
        <v>0</v>
      </c>
      <c r="BR117" s="565"/>
      <c r="BS117" s="306" t="s">
        <v>112</v>
      </c>
      <c r="BT117" s="421">
        <f>BQ116+BQ117</f>
        <v>27</v>
      </c>
      <c r="BU117" s="53"/>
    </row>
    <row r="118" spans="1:73" ht="15" customHeight="1">
      <c r="A118" s="574">
        <f>A116+1</f>
        <v>49</v>
      </c>
      <c r="B118" s="556" t="s">
        <v>140</v>
      </c>
      <c r="C118" s="334" t="s">
        <v>142</v>
      </c>
      <c r="D118" s="47" t="s">
        <v>105</v>
      </c>
      <c r="E118" s="47"/>
      <c r="F118" s="47"/>
      <c r="G118" s="47"/>
      <c r="H118" s="95"/>
      <c r="I118" s="47"/>
      <c r="J118" s="47"/>
      <c r="K118" s="47"/>
      <c r="L118" s="49"/>
      <c r="M118" s="47"/>
      <c r="N118" s="47"/>
      <c r="O118" s="47"/>
      <c r="P118" s="47"/>
      <c r="Q118" s="47"/>
      <c r="R118" s="95"/>
      <c r="S118" s="49"/>
      <c r="T118" s="47"/>
      <c r="U118" s="47"/>
      <c r="V118" s="95"/>
      <c r="W118" s="47"/>
      <c r="X118" s="47"/>
      <c r="Y118" s="49"/>
      <c r="Z118" s="95"/>
      <c r="AA118" s="47"/>
      <c r="AB118" s="47"/>
      <c r="AC118" s="47"/>
      <c r="AD118" s="413">
        <f t="shared" si="17"/>
        <v>0</v>
      </c>
      <c r="AE118" s="49">
        <v>8</v>
      </c>
      <c r="AF118" s="49"/>
      <c r="AG118" s="49">
        <v>8</v>
      </c>
      <c r="AH118" s="49"/>
      <c r="AI118" s="49">
        <v>8</v>
      </c>
      <c r="AJ118" s="47"/>
      <c r="AK118" s="49"/>
      <c r="AL118" s="95"/>
      <c r="AM118" s="68"/>
      <c r="AN118" s="49"/>
      <c r="AO118" s="49"/>
      <c r="AP118" s="49"/>
      <c r="AQ118" s="95"/>
      <c r="AR118" s="49"/>
      <c r="AS118" s="95"/>
      <c r="AT118" s="49"/>
      <c r="AU118" s="95"/>
      <c r="AV118" s="49"/>
      <c r="AW118" s="49"/>
      <c r="AX118" s="49"/>
      <c r="AY118" s="49"/>
      <c r="AZ118" s="49"/>
      <c r="BA118" s="95"/>
      <c r="BB118" s="49"/>
      <c r="BC118" s="95"/>
      <c r="BD118" s="49"/>
      <c r="BE118" s="49"/>
      <c r="BF118" s="95"/>
      <c r="BG118" s="415">
        <f t="shared" si="18"/>
        <v>24</v>
      </c>
      <c r="BH118" s="47"/>
      <c r="BI118" s="49"/>
      <c r="BJ118" s="49"/>
      <c r="BK118" s="49"/>
      <c r="BL118" s="47"/>
      <c r="BM118" s="95"/>
      <c r="BN118" s="47"/>
      <c r="BO118" s="415">
        <f t="shared" si="23"/>
        <v>0</v>
      </c>
      <c r="BP118" s="83">
        <f t="shared" si="21"/>
        <v>24</v>
      </c>
      <c r="BQ118" s="147">
        <f t="shared" si="22"/>
        <v>6</v>
      </c>
      <c r="BR118" s="564" t="s">
        <v>140</v>
      </c>
      <c r="BS118" s="349" t="s">
        <v>145</v>
      </c>
      <c r="BT118" s="54"/>
      <c r="BU118" s="53"/>
    </row>
    <row r="119" spans="1:73" ht="15" customHeight="1">
      <c r="A119" s="574"/>
      <c r="B119" s="559"/>
      <c r="C119" s="334" t="s">
        <v>126</v>
      </c>
      <c r="D119" s="47" t="s">
        <v>105</v>
      </c>
      <c r="E119" s="47"/>
      <c r="F119" s="47"/>
      <c r="G119" s="47"/>
      <c r="H119" s="95"/>
      <c r="I119" s="47"/>
      <c r="J119" s="47"/>
      <c r="K119" s="47"/>
      <c r="L119" s="49"/>
      <c r="M119" s="47"/>
      <c r="N119" s="47"/>
      <c r="O119" s="47"/>
      <c r="P119" s="47"/>
      <c r="Q119" s="47"/>
      <c r="R119" s="95"/>
      <c r="S119" s="49"/>
      <c r="T119" s="47"/>
      <c r="U119" s="47"/>
      <c r="V119" s="95"/>
      <c r="W119" s="47"/>
      <c r="X119" s="47"/>
      <c r="Y119" s="49"/>
      <c r="Z119" s="95"/>
      <c r="AA119" s="47"/>
      <c r="AB119" s="47"/>
      <c r="AC119" s="47"/>
      <c r="AD119" s="413">
        <f t="shared" si="17"/>
        <v>0</v>
      </c>
      <c r="AE119" s="49"/>
      <c r="AF119" s="49"/>
      <c r="AG119" s="49"/>
      <c r="AH119" s="49"/>
      <c r="AI119" s="49"/>
      <c r="AJ119" s="47"/>
      <c r="AK119" s="49">
        <v>4</v>
      </c>
      <c r="AL119" s="95"/>
      <c r="AM119" s="68">
        <v>8</v>
      </c>
      <c r="AN119" s="49"/>
      <c r="AO119" s="49">
        <v>8</v>
      </c>
      <c r="AP119" s="49">
        <v>8</v>
      </c>
      <c r="AQ119" s="95"/>
      <c r="AR119" s="49">
        <v>8</v>
      </c>
      <c r="AS119" s="95"/>
      <c r="AT119" s="49">
        <v>8</v>
      </c>
      <c r="AU119" s="95"/>
      <c r="AV119" s="49"/>
      <c r="AW119" s="49">
        <v>8</v>
      </c>
      <c r="AX119" s="49"/>
      <c r="AY119" s="49"/>
      <c r="AZ119" s="49"/>
      <c r="BA119" s="95"/>
      <c r="BB119" s="49"/>
      <c r="BC119" s="95"/>
      <c r="BD119" s="49"/>
      <c r="BE119" s="49"/>
      <c r="BF119" s="95"/>
      <c r="BG119" s="415">
        <f t="shared" si="18"/>
        <v>52</v>
      </c>
      <c r="BH119" s="47">
        <v>4</v>
      </c>
      <c r="BI119" s="49">
        <v>12</v>
      </c>
      <c r="BJ119" s="49">
        <v>4</v>
      </c>
      <c r="BK119" s="49"/>
      <c r="BL119" s="47"/>
      <c r="BM119" s="95"/>
      <c r="BN119" s="47"/>
      <c r="BO119" s="415">
        <f t="shared" si="23"/>
        <v>20</v>
      </c>
      <c r="BP119" s="83">
        <f t="shared" si="21"/>
        <v>72</v>
      </c>
      <c r="BQ119" s="147">
        <f t="shared" si="22"/>
        <v>18</v>
      </c>
      <c r="BR119" s="577"/>
      <c r="BS119" s="349" t="s">
        <v>126</v>
      </c>
      <c r="BT119" s="54"/>
      <c r="BU119" s="53"/>
    </row>
    <row r="120" spans="1:73" ht="15.75" customHeight="1">
      <c r="A120" s="574"/>
      <c r="B120" s="557"/>
      <c r="C120" s="334" t="s">
        <v>114</v>
      </c>
      <c r="D120" s="47" t="s">
        <v>105</v>
      </c>
      <c r="E120" s="47"/>
      <c r="F120" s="47"/>
      <c r="G120" s="47"/>
      <c r="H120" s="95"/>
      <c r="I120" s="47"/>
      <c r="J120" s="47"/>
      <c r="K120" s="47"/>
      <c r="L120" s="49"/>
      <c r="M120" s="47"/>
      <c r="N120" s="47"/>
      <c r="O120" s="47"/>
      <c r="P120" s="47"/>
      <c r="Q120" s="47"/>
      <c r="R120" s="95"/>
      <c r="S120" s="49"/>
      <c r="T120" s="47"/>
      <c r="U120" s="47"/>
      <c r="V120" s="95"/>
      <c r="W120" s="47"/>
      <c r="X120" s="47"/>
      <c r="Y120" s="49"/>
      <c r="Z120" s="95"/>
      <c r="AA120" s="47"/>
      <c r="AB120" s="47"/>
      <c r="AC120" s="47"/>
      <c r="AD120" s="413">
        <f t="shared" si="17"/>
        <v>0</v>
      </c>
      <c r="AE120" s="49"/>
      <c r="AF120" s="49"/>
      <c r="AG120" s="49"/>
      <c r="AH120" s="49"/>
      <c r="AI120" s="49"/>
      <c r="AJ120" s="47"/>
      <c r="AK120" s="49"/>
      <c r="AL120" s="95"/>
      <c r="AM120" s="68"/>
      <c r="AN120" s="49"/>
      <c r="AO120" s="49"/>
      <c r="AP120" s="49"/>
      <c r="AQ120" s="95">
        <v>2</v>
      </c>
      <c r="AR120" s="49"/>
      <c r="AS120" s="95">
        <v>2</v>
      </c>
      <c r="AT120" s="49"/>
      <c r="AU120" s="95">
        <v>2</v>
      </c>
      <c r="AV120" s="49"/>
      <c r="AW120" s="49"/>
      <c r="AX120" s="49"/>
      <c r="AY120" s="49"/>
      <c r="AZ120" s="49"/>
      <c r="BA120" s="95"/>
      <c r="BB120" s="49"/>
      <c r="BC120" s="95"/>
      <c r="BD120" s="49"/>
      <c r="BE120" s="49"/>
      <c r="BF120" s="95"/>
      <c r="BG120" s="415">
        <f aca="true" t="shared" si="24" ref="BG120:BG139">SUM(AE120:BF120)</f>
        <v>6</v>
      </c>
      <c r="BH120" s="47"/>
      <c r="BI120" s="49"/>
      <c r="BJ120" s="49"/>
      <c r="BK120" s="49"/>
      <c r="BL120" s="47"/>
      <c r="BM120" s="95"/>
      <c r="BN120" s="47"/>
      <c r="BO120" s="415">
        <f t="shared" si="23"/>
        <v>0</v>
      </c>
      <c r="BP120" s="83">
        <f t="shared" si="21"/>
        <v>6</v>
      </c>
      <c r="BQ120" s="147">
        <f t="shared" si="22"/>
        <v>1.5</v>
      </c>
      <c r="BR120" s="565"/>
      <c r="BS120" s="349" t="s">
        <v>114</v>
      </c>
      <c r="BT120" s="421">
        <f>BQ118+BQ119+BQ120</f>
        <v>25.5</v>
      </c>
      <c r="BU120" s="53"/>
    </row>
    <row r="121" spans="1:73" ht="15">
      <c r="A121" s="548">
        <f>A118+1</f>
        <v>50</v>
      </c>
      <c r="B121" s="556" t="s">
        <v>131</v>
      </c>
      <c r="C121" s="333" t="s">
        <v>112</v>
      </c>
      <c r="D121" s="47" t="s">
        <v>105</v>
      </c>
      <c r="E121" s="47"/>
      <c r="F121" s="47"/>
      <c r="G121" s="47"/>
      <c r="H121" s="95"/>
      <c r="I121" s="47"/>
      <c r="J121" s="47"/>
      <c r="K121" s="47"/>
      <c r="L121" s="49"/>
      <c r="M121" s="47"/>
      <c r="N121" s="47"/>
      <c r="O121" s="47"/>
      <c r="P121" s="47"/>
      <c r="Q121" s="47"/>
      <c r="R121" s="95"/>
      <c r="S121" s="49"/>
      <c r="T121" s="49"/>
      <c r="U121" s="47"/>
      <c r="V121" s="95"/>
      <c r="W121" s="47"/>
      <c r="X121" s="47"/>
      <c r="Y121" s="49"/>
      <c r="Z121" s="95"/>
      <c r="AA121" s="47"/>
      <c r="AB121" s="47"/>
      <c r="AC121" s="47"/>
      <c r="AD121" s="413">
        <f t="shared" si="17"/>
        <v>0</v>
      </c>
      <c r="AE121" s="49"/>
      <c r="AF121" s="49"/>
      <c r="AG121" s="49"/>
      <c r="AH121" s="49"/>
      <c r="AI121" s="49"/>
      <c r="AJ121" s="47"/>
      <c r="AK121" s="49"/>
      <c r="AL121" s="95"/>
      <c r="AM121" s="68"/>
      <c r="AN121" s="49"/>
      <c r="AO121" s="49"/>
      <c r="AP121" s="49"/>
      <c r="AQ121" s="95"/>
      <c r="AR121" s="49"/>
      <c r="AS121" s="95"/>
      <c r="AT121" s="49"/>
      <c r="AU121" s="95"/>
      <c r="AV121" s="49"/>
      <c r="AW121" s="49"/>
      <c r="AX121" s="49"/>
      <c r="AY121" s="49"/>
      <c r="AZ121" s="49"/>
      <c r="BA121" s="95"/>
      <c r="BB121" s="49"/>
      <c r="BC121" s="95"/>
      <c r="BD121" s="49"/>
      <c r="BE121" s="49"/>
      <c r="BF121" s="95"/>
      <c r="BG121" s="415">
        <f t="shared" si="24"/>
        <v>0</v>
      </c>
      <c r="BH121" s="47"/>
      <c r="BI121" s="49"/>
      <c r="BJ121" s="49"/>
      <c r="BK121" s="49"/>
      <c r="BL121" s="47"/>
      <c r="BM121" s="95"/>
      <c r="BN121" s="47"/>
      <c r="BO121" s="415">
        <f t="shared" si="23"/>
        <v>0</v>
      </c>
      <c r="BP121" s="83">
        <f t="shared" si="21"/>
        <v>0</v>
      </c>
      <c r="BQ121" s="147">
        <f t="shared" si="22"/>
        <v>0</v>
      </c>
      <c r="BR121" s="564" t="s">
        <v>131</v>
      </c>
      <c r="BS121" s="306" t="s">
        <v>112</v>
      </c>
      <c r="BT121" s="54"/>
      <c r="BU121" s="53"/>
    </row>
    <row r="122" spans="1:73" ht="24">
      <c r="A122" s="550"/>
      <c r="B122" s="559"/>
      <c r="C122" s="324" t="s">
        <v>130</v>
      </c>
      <c r="D122" s="47" t="s">
        <v>105</v>
      </c>
      <c r="E122" s="47"/>
      <c r="F122" s="47"/>
      <c r="G122" s="47"/>
      <c r="H122" s="95"/>
      <c r="I122" s="47"/>
      <c r="J122" s="47"/>
      <c r="K122" s="47"/>
      <c r="L122" s="49"/>
      <c r="M122" s="47"/>
      <c r="N122" s="47"/>
      <c r="O122" s="47"/>
      <c r="P122" s="47"/>
      <c r="Q122" s="47"/>
      <c r="R122" s="95"/>
      <c r="S122" s="49"/>
      <c r="T122" s="47"/>
      <c r="U122" s="47"/>
      <c r="V122" s="95"/>
      <c r="W122" s="47"/>
      <c r="X122" s="47"/>
      <c r="Y122" s="49"/>
      <c r="Z122" s="95"/>
      <c r="AA122" s="47"/>
      <c r="AB122" s="47"/>
      <c r="AC122" s="47"/>
      <c r="AD122" s="413">
        <f t="shared" si="17"/>
        <v>0</v>
      </c>
      <c r="AE122" s="49">
        <v>32</v>
      </c>
      <c r="AF122" s="49"/>
      <c r="AG122" s="49"/>
      <c r="AH122" s="49"/>
      <c r="AI122" s="49"/>
      <c r="AJ122" s="47"/>
      <c r="AK122" s="49"/>
      <c r="AL122" s="95"/>
      <c r="AM122" s="68"/>
      <c r="AN122" s="49"/>
      <c r="AO122" s="49"/>
      <c r="AP122" s="49"/>
      <c r="AQ122" s="95"/>
      <c r="AR122" s="49"/>
      <c r="AS122" s="95"/>
      <c r="AT122" s="49"/>
      <c r="AU122" s="95"/>
      <c r="AV122" s="49"/>
      <c r="AW122" s="49"/>
      <c r="AX122" s="49">
        <v>20</v>
      </c>
      <c r="AY122" s="49"/>
      <c r="AZ122" s="49"/>
      <c r="BA122" s="95"/>
      <c r="BB122" s="49"/>
      <c r="BC122" s="95"/>
      <c r="BD122" s="49"/>
      <c r="BE122" s="49"/>
      <c r="BF122" s="95"/>
      <c r="BG122" s="415">
        <f t="shared" si="24"/>
        <v>52</v>
      </c>
      <c r="BH122" s="47"/>
      <c r="BI122" s="49"/>
      <c r="BJ122" s="49"/>
      <c r="BK122" s="49"/>
      <c r="BL122" s="47"/>
      <c r="BM122" s="95"/>
      <c r="BN122" s="47"/>
      <c r="BO122" s="415">
        <f t="shared" si="23"/>
        <v>0</v>
      </c>
      <c r="BP122" s="83">
        <f t="shared" si="21"/>
        <v>52</v>
      </c>
      <c r="BQ122" s="147">
        <f t="shared" si="22"/>
        <v>13</v>
      </c>
      <c r="BR122" s="577"/>
      <c r="BS122" s="93" t="s">
        <v>130</v>
      </c>
      <c r="BT122" s="54"/>
      <c r="BU122" s="53"/>
    </row>
    <row r="123" spans="1:73" ht="15">
      <c r="A123" s="549"/>
      <c r="B123" s="557"/>
      <c r="C123" s="324" t="s">
        <v>114</v>
      </c>
      <c r="D123" s="47" t="s">
        <v>105</v>
      </c>
      <c r="E123" s="47"/>
      <c r="F123" s="47"/>
      <c r="G123" s="47"/>
      <c r="H123" s="95"/>
      <c r="I123" s="47"/>
      <c r="J123" s="47"/>
      <c r="K123" s="47"/>
      <c r="L123" s="49"/>
      <c r="M123" s="47"/>
      <c r="N123" s="47"/>
      <c r="O123" s="47"/>
      <c r="P123" s="47"/>
      <c r="Q123" s="47"/>
      <c r="R123" s="95"/>
      <c r="S123" s="49"/>
      <c r="T123" s="47"/>
      <c r="U123" s="47"/>
      <c r="V123" s="95"/>
      <c r="W123" s="47"/>
      <c r="X123" s="47"/>
      <c r="Y123" s="49"/>
      <c r="Z123" s="95"/>
      <c r="AA123" s="47"/>
      <c r="AB123" s="47"/>
      <c r="AC123" s="47"/>
      <c r="AD123" s="413">
        <f t="shared" si="17"/>
        <v>0</v>
      </c>
      <c r="AE123" s="49"/>
      <c r="AF123" s="49"/>
      <c r="AG123" s="49"/>
      <c r="AH123" s="49"/>
      <c r="AI123" s="49"/>
      <c r="AJ123" s="47"/>
      <c r="AK123" s="49"/>
      <c r="AL123" s="95"/>
      <c r="AM123" s="68"/>
      <c r="AN123" s="49"/>
      <c r="AO123" s="49"/>
      <c r="AP123" s="49"/>
      <c r="AQ123" s="95"/>
      <c r="AR123" s="49"/>
      <c r="AS123" s="95"/>
      <c r="AT123" s="49"/>
      <c r="AU123" s="95"/>
      <c r="AV123" s="49"/>
      <c r="AW123" s="49"/>
      <c r="AX123" s="49"/>
      <c r="AY123" s="49"/>
      <c r="AZ123" s="49"/>
      <c r="BA123" s="95"/>
      <c r="BB123" s="49"/>
      <c r="BC123" s="95"/>
      <c r="BD123" s="49"/>
      <c r="BE123" s="49"/>
      <c r="BF123" s="95"/>
      <c r="BG123" s="415">
        <f t="shared" si="24"/>
        <v>0</v>
      </c>
      <c r="BH123" s="47"/>
      <c r="BI123" s="49"/>
      <c r="BJ123" s="49"/>
      <c r="BK123" s="49"/>
      <c r="BL123" s="47"/>
      <c r="BM123" s="95">
        <v>12</v>
      </c>
      <c r="BN123" s="47"/>
      <c r="BO123" s="415">
        <f t="shared" si="23"/>
        <v>12</v>
      </c>
      <c r="BP123" s="83">
        <f t="shared" si="21"/>
        <v>12</v>
      </c>
      <c r="BQ123" s="147">
        <f t="shared" si="22"/>
        <v>3</v>
      </c>
      <c r="BR123" s="565"/>
      <c r="BS123" s="93" t="s">
        <v>114</v>
      </c>
      <c r="BT123" s="421">
        <f>BQ122+BQ123+BQ121</f>
        <v>16</v>
      </c>
      <c r="BU123" s="53"/>
    </row>
    <row r="124" spans="1:73" ht="19.5" customHeight="1">
      <c r="A124" s="548">
        <f>A121+1</f>
        <v>51</v>
      </c>
      <c r="B124" s="556" t="s">
        <v>116</v>
      </c>
      <c r="C124" s="334" t="s">
        <v>160</v>
      </c>
      <c r="D124" s="47"/>
      <c r="E124" s="61"/>
      <c r="F124" s="68"/>
      <c r="G124" s="68"/>
      <c r="H124" s="69"/>
      <c r="I124" s="68"/>
      <c r="J124" s="68"/>
      <c r="K124" s="68"/>
      <c r="L124" s="68"/>
      <c r="M124" s="68"/>
      <c r="N124" s="68"/>
      <c r="O124" s="68"/>
      <c r="P124" s="68"/>
      <c r="Q124" s="68"/>
      <c r="R124" s="69"/>
      <c r="S124" s="68"/>
      <c r="T124" s="68"/>
      <c r="U124" s="68"/>
      <c r="V124" s="69"/>
      <c r="W124" s="68"/>
      <c r="X124" s="68"/>
      <c r="Y124" s="68"/>
      <c r="Z124" s="69"/>
      <c r="AA124" s="68"/>
      <c r="AB124" s="68"/>
      <c r="AC124" s="68"/>
      <c r="AD124" s="413">
        <f t="shared" si="17"/>
        <v>0</v>
      </c>
      <c r="AE124" s="68"/>
      <c r="AF124" s="68"/>
      <c r="AG124" s="68"/>
      <c r="AH124" s="68"/>
      <c r="AI124" s="68"/>
      <c r="AJ124" s="68"/>
      <c r="AK124" s="68"/>
      <c r="AL124" s="69"/>
      <c r="AM124" s="68"/>
      <c r="AN124" s="68"/>
      <c r="AO124" s="68"/>
      <c r="AP124" s="68"/>
      <c r="AQ124" s="69"/>
      <c r="AR124" s="68"/>
      <c r="AS124" s="69"/>
      <c r="AT124" s="68"/>
      <c r="AU124" s="69"/>
      <c r="AV124" s="68"/>
      <c r="AW124" s="68"/>
      <c r="AX124" s="68"/>
      <c r="AY124" s="68"/>
      <c r="AZ124" s="68"/>
      <c r="BA124" s="69"/>
      <c r="BB124" s="68">
        <v>2</v>
      </c>
      <c r="BC124" s="69"/>
      <c r="BD124" s="68"/>
      <c r="BE124" s="68"/>
      <c r="BF124" s="69"/>
      <c r="BG124" s="415">
        <f t="shared" si="24"/>
        <v>2</v>
      </c>
      <c r="BH124" s="68">
        <v>4</v>
      </c>
      <c r="BI124" s="68"/>
      <c r="BJ124" s="68"/>
      <c r="BK124" s="68"/>
      <c r="BL124" s="68"/>
      <c r="BM124" s="69"/>
      <c r="BN124" s="68"/>
      <c r="BO124" s="415">
        <f t="shared" si="23"/>
        <v>4</v>
      </c>
      <c r="BP124" s="83">
        <f t="shared" si="21"/>
        <v>6</v>
      </c>
      <c r="BQ124" s="147">
        <f t="shared" si="22"/>
        <v>1.5</v>
      </c>
      <c r="BR124" s="564" t="s">
        <v>116</v>
      </c>
      <c r="BS124" s="349" t="s">
        <v>112</v>
      </c>
      <c r="BT124" s="54"/>
      <c r="BU124" s="53"/>
    </row>
    <row r="125" spans="1:73" ht="24">
      <c r="A125" s="550"/>
      <c r="B125" s="559"/>
      <c r="C125" s="324" t="s">
        <v>117</v>
      </c>
      <c r="D125" s="47">
        <v>1</v>
      </c>
      <c r="E125" s="47"/>
      <c r="F125" s="47"/>
      <c r="G125" s="47"/>
      <c r="H125" s="95"/>
      <c r="I125" s="47"/>
      <c r="J125" s="47"/>
      <c r="K125" s="47"/>
      <c r="L125" s="49"/>
      <c r="M125" s="47"/>
      <c r="N125" s="47"/>
      <c r="O125" s="47"/>
      <c r="P125" s="47"/>
      <c r="Q125" s="47"/>
      <c r="R125" s="95"/>
      <c r="S125" s="49"/>
      <c r="T125" s="49"/>
      <c r="U125" s="47"/>
      <c r="V125" s="95"/>
      <c r="W125" s="47"/>
      <c r="X125" s="47"/>
      <c r="Y125" s="49"/>
      <c r="Z125" s="95"/>
      <c r="AA125" s="47"/>
      <c r="AB125" s="47"/>
      <c r="AC125" s="47"/>
      <c r="AD125" s="413">
        <f t="shared" si="17"/>
        <v>0</v>
      </c>
      <c r="AE125" s="49"/>
      <c r="AF125" s="49"/>
      <c r="AG125" s="49"/>
      <c r="AH125" s="49"/>
      <c r="AI125" s="49"/>
      <c r="AJ125" s="49"/>
      <c r="AK125" s="49"/>
      <c r="AL125" s="95"/>
      <c r="AM125" s="68"/>
      <c r="AN125" s="49"/>
      <c r="AO125" s="49">
        <v>24</v>
      </c>
      <c r="AP125" s="49">
        <v>24</v>
      </c>
      <c r="AQ125" s="95"/>
      <c r="AR125" s="49"/>
      <c r="AS125" s="95"/>
      <c r="AT125" s="49"/>
      <c r="AU125" s="95"/>
      <c r="AV125" s="49"/>
      <c r="AW125" s="49"/>
      <c r="AX125" s="49"/>
      <c r="AY125" s="49"/>
      <c r="AZ125" s="49"/>
      <c r="BA125" s="95"/>
      <c r="BB125" s="49">
        <v>24</v>
      </c>
      <c r="BC125" s="95"/>
      <c r="BD125" s="49"/>
      <c r="BE125" s="49"/>
      <c r="BF125" s="95"/>
      <c r="BG125" s="415">
        <f t="shared" si="24"/>
        <v>72</v>
      </c>
      <c r="BH125" s="47">
        <v>20</v>
      </c>
      <c r="BI125" s="49"/>
      <c r="BJ125" s="49"/>
      <c r="BK125" s="49"/>
      <c r="BL125" s="47"/>
      <c r="BM125" s="95"/>
      <c r="BN125" s="47"/>
      <c r="BO125" s="415">
        <f t="shared" si="23"/>
        <v>20</v>
      </c>
      <c r="BP125" s="83">
        <f t="shared" si="21"/>
        <v>92</v>
      </c>
      <c r="BQ125" s="147">
        <f t="shared" si="22"/>
        <v>23</v>
      </c>
      <c r="BR125" s="577"/>
      <c r="BS125" s="93" t="s">
        <v>117</v>
      </c>
      <c r="BT125" s="54"/>
      <c r="BU125" s="53"/>
    </row>
    <row r="126" spans="1:73" ht="15.75" customHeight="1">
      <c r="A126" s="549"/>
      <c r="B126" s="557"/>
      <c r="C126" s="328" t="s">
        <v>114</v>
      </c>
      <c r="D126" s="47"/>
      <c r="E126" s="47"/>
      <c r="F126" s="47"/>
      <c r="G126" s="47"/>
      <c r="H126" s="95"/>
      <c r="I126" s="47"/>
      <c r="J126" s="47"/>
      <c r="K126" s="47"/>
      <c r="L126" s="49"/>
      <c r="M126" s="47"/>
      <c r="N126" s="47"/>
      <c r="O126" s="47"/>
      <c r="P126" s="47"/>
      <c r="Q126" s="47"/>
      <c r="R126" s="95"/>
      <c r="S126" s="49"/>
      <c r="T126" s="49"/>
      <c r="U126" s="47"/>
      <c r="V126" s="95"/>
      <c r="W126" s="47"/>
      <c r="X126" s="47"/>
      <c r="Y126" s="49"/>
      <c r="Z126" s="95"/>
      <c r="AA126" s="47"/>
      <c r="AB126" s="47"/>
      <c r="AC126" s="47"/>
      <c r="AD126" s="413">
        <f t="shared" si="17"/>
        <v>0</v>
      </c>
      <c r="AE126" s="49"/>
      <c r="AF126" s="49"/>
      <c r="AG126" s="49"/>
      <c r="AH126" s="49"/>
      <c r="AI126" s="49"/>
      <c r="AJ126" s="49"/>
      <c r="AK126" s="49"/>
      <c r="AL126" s="95"/>
      <c r="AM126" s="68"/>
      <c r="AN126" s="49"/>
      <c r="AO126" s="49"/>
      <c r="AP126" s="49"/>
      <c r="AQ126" s="95"/>
      <c r="AR126" s="49"/>
      <c r="AS126" s="95"/>
      <c r="AT126" s="49"/>
      <c r="AU126" s="95"/>
      <c r="AV126" s="49"/>
      <c r="AW126" s="49"/>
      <c r="AX126" s="49"/>
      <c r="AY126" s="49"/>
      <c r="AZ126" s="49"/>
      <c r="BA126" s="95"/>
      <c r="BB126" s="49"/>
      <c r="BC126" s="95">
        <v>24</v>
      </c>
      <c r="BD126" s="49"/>
      <c r="BE126" s="49"/>
      <c r="BF126" s="95"/>
      <c r="BG126" s="415">
        <f t="shared" si="24"/>
        <v>24</v>
      </c>
      <c r="BH126" s="47"/>
      <c r="BI126" s="49"/>
      <c r="BJ126" s="49"/>
      <c r="BK126" s="49"/>
      <c r="BL126" s="47"/>
      <c r="BM126" s="95"/>
      <c r="BN126" s="47"/>
      <c r="BO126" s="415">
        <f t="shared" si="23"/>
        <v>0</v>
      </c>
      <c r="BP126" s="83">
        <f t="shared" si="21"/>
        <v>24</v>
      </c>
      <c r="BQ126" s="147">
        <f t="shared" si="22"/>
        <v>6</v>
      </c>
      <c r="BR126" s="565"/>
      <c r="BS126" s="93" t="s">
        <v>114</v>
      </c>
      <c r="BT126" s="421">
        <f>BQ124+BQ125+BQ126</f>
        <v>30.5</v>
      </c>
      <c r="BU126" s="53"/>
    </row>
    <row r="127" spans="1:150" ht="15">
      <c r="A127" s="548">
        <f>A124+1</f>
        <v>52</v>
      </c>
      <c r="B127" s="556" t="s">
        <v>193</v>
      </c>
      <c r="C127" s="334" t="s">
        <v>112</v>
      </c>
      <c r="D127" s="47">
        <v>1</v>
      </c>
      <c r="E127" s="47"/>
      <c r="F127" s="47"/>
      <c r="G127" s="47"/>
      <c r="H127" s="95"/>
      <c r="I127" s="47"/>
      <c r="J127" s="47"/>
      <c r="K127" s="47"/>
      <c r="L127" s="49"/>
      <c r="M127" s="47"/>
      <c r="N127" s="47"/>
      <c r="O127" s="47"/>
      <c r="P127" s="47"/>
      <c r="Q127" s="47"/>
      <c r="R127" s="95"/>
      <c r="S127" s="49"/>
      <c r="T127" s="47"/>
      <c r="U127" s="47"/>
      <c r="V127" s="95"/>
      <c r="W127" s="47"/>
      <c r="X127" s="47"/>
      <c r="Y127" s="49"/>
      <c r="Z127" s="95"/>
      <c r="AA127" s="47"/>
      <c r="AB127" s="47"/>
      <c r="AC127" s="47"/>
      <c r="AD127" s="413">
        <f aca="true" t="shared" si="25" ref="AD127:AD139">SUM(E127:AC127)</f>
        <v>0</v>
      </c>
      <c r="AE127" s="49"/>
      <c r="AF127" s="49"/>
      <c r="AG127" s="49"/>
      <c r="AH127" s="49"/>
      <c r="AI127" s="49"/>
      <c r="AJ127" s="47"/>
      <c r="AK127" s="49"/>
      <c r="AL127" s="95"/>
      <c r="AM127" s="49"/>
      <c r="AN127" s="49"/>
      <c r="AO127" s="49"/>
      <c r="AP127" s="49"/>
      <c r="AQ127" s="95"/>
      <c r="AR127" s="49"/>
      <c r="AS127" s="95"/>
      <c r="AT127" s="49"/>
      <c r="AU127" s="95"/>
      <c r="AV127" s="49"/>
      <c r="AW127" s="49"/>
      <c r="AX127" s="49"/>
      <c r="AY127" s="49"/>
      <c r="AZ127" s="49">
        <v>2</v>
      </c>
      <c r="BA127" s="95"/>
      <c r="BB127" s="49"/>
      <c r="BC127" s="95"/>
      <c r="BD127" s="49"/>
      <c r="BE127" s="49"/>
      <c r="BF127" s="95"/>
      <c r="BG127" s="415">
        <f t="shared" si="24"/>
        <v>2</v>
      </c>
      <c r="BH127" s="47"/>
      <c r="BI127" s="49"/>
      <c r="BJ127" s="49"/>
      <c r="BK127" s="49"/>
      <c r="BL127" s="47"/>
      <c r="BM127" s="95"/>
      <c r="BN127" s="47"/>
      <c r="BO127" s="415">
        <f t="shared" si="23"/>
        <v>0</v>
      </c>
      <c r="BP127" s="83">
        <f t="shared" si="21"/>
        <v>2</v>
      </c>
      <c r="BQ127" s="147">
        <f t="shared" si="22"/>
        <v>0.5</v>
      </c>
      <c r="BR127" s="564" t="s">
        <v>193</v>
      </c>
      <c r="BS127" s="349" t="s">
        <v>112</v>
      </c>
      <c r="BT127" s="143"/>
      <c r="BU127" s="118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46"/>
    </row>
    <row r="128" spans="1:150" ht="15">
      <c r="A128" s="550"/>
      <c r="B128" s="559"/>
      <c r="C128" s="338" t="s">
        <v>150</v>
      </c>
      <c r="D128" s="50">
        <v>1</v>
      </c>
      <c r="E128" s="50"/>
      <c r="F128" s="50"/>
      <c r="G128" s="50"/>
      <c r="H128" s="113"/>
      <c r="I128" s="50"/>
      <c r="J128" s="50"/>
      <c r="K128" s="50"/>
      <c r="L128" s="51"/>
      <c r="M128" s="50"/>
      <c r="N128" s="50"/>
      <c r="O128" s="50"/>
      <c r="P128" s="50"/>
      <c r="Q128" s="50"/>
      <c r="R128" s="113"/>
      <c r="S128" s="51"/>
      <c r="T128" s="50"/>
      <c r="U128" s="50"/>
      <c r="V128" s="113"/>
      <c r="W128" s="50"/>
      <c r="X128" s="50"/>
      <c r="Y128" s="51"/>
      <c r="Z128" s="113"/>
      <c r="AA128" s="50"/>
      <c r="AB128" s="50"/>
      <c r="AC128" s="50"/>
      <c r="AD128" s="413">
        <f t="shared" si="25"/>
        <v>0</v>
      </c>
      <c r="AE128" s="51"/>
      <c r="AF128" s="51"/>
      <c r="AG128" s="51"/>
      <c r="AH128" s="51"/>
      <c r="AI128" s="51"/>
      <c r="AJ128" s="50"/>
      <c r="AK128" s="51"/>
      <c r="AL128" s="113"/>
      <c r="AM128" s="51"/>
      <c r="AN128" s="51"/>
      <c r="AO128" s="51"/>
      <c r="AP128" s="51"/>
      <c r="AQ128" s="113"/>
      <c r="AR128" s="51"/>
      <c r="AS128" s="113"/>
      <c r="AT128" s="51"/>
      <c r="AU128" s="113"/>
      <c r="AV128" s="51"/>
      <c r="AW128" s="51"/>
      <c r="AX128" s="51"/>
      <c r="AY128" s="51"/>
      <c r="AZ128" s="51">
        <v>8</v>
      </c>
      <c r="BA128" s="113"/>
      <c r="BB128" s="51">
        <v>8</v>
      </c>
      <c r="BC128" s="113"/>
      <c r="BD128" s="51">
        <v>8</v>
      </c>
      <c r="BE128" s="51"/>
      <c r="BF128" s="113"/>
      <c r="BG128" s="415">
        <f t="shared" si="24"/>
        <v>24</v>
      </c>
      <c r="BH128" s="50">
        <v>8</v>
      </c>
      <c r="BI128" s="51"/>
      <c r="BJ128" s="51"/>
      <c r="BK128" s="51"/>
      <c r="BL128" s="50"/>
      <c r="BM128" s="113"/>
      <c r="BN128" s="50"/>
      <c r="BO128" s="415">
        <f t="shared" si="23"/>
        <v>8</v>
      </c>
      <c r="BP128" s="83">
        <f t="shared" si="21"/>
        <v>32</v>
      </c>
      <c r="BQ128" s="147">
        <f t="shared" si="22"/>
        <v>8</v>
      </c>
      <c r="BR128" s="577"/>
      <c r="BS128" s="349" t="s">
        <v>150</v>
      </c>
      <c r="BT128" s="143"/>
      <c r="BU128" s="118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46"/>
    </row>
    <row r="129" spans="1:150" ht="15">
      <c r="A129" s="549"/>
      <c r="B129" s="557"/>
      <c r="C129" s="334" t="s">
        <v>114</v>
      </c>
      <c r="D129" s="47">
        <v>1</v>
      </c>
      <c r="E129" s="47"/>
      <c r="F129" s="47"/>
      <c r="G129" s="47"/>
      <c r="H129" s="95"/>
      <c r="I129" s="47"/>
      <c r="J129" s="47"/>
      <c r="K129" s="47"/>
      <c r="L129" s="49"/>
      <c r="M129" s="47"/>
      <c r="N129" s="47"/>
      <c r="O129" s="47"/>
      <c r="P129" s="47"/>
      <c r="Q129" s="47"/>
      <c r="R129" s="95"/>
      <c r="S129" s="49"/>
      <c r="T129" s="47"/>
      <c r="U129" s="47"/>
      <c r="V129" s="95"/>
      <c r="W129" s="47"/>
      <c r="X129" s="47"/>
      <c r="Y129" s="49"/>
      <c r="Z129" s="95"/>
      <c r="AA129" s="47"/>
      <c r="AB129" s="47"/>
      <c r="AC129" s="47"/>
      <c r="AD129" s="413">
        <f t="shared" si="25"/>
        <v>0</v>
      </c>
      <c r="AE129" s="49"/>
      <c r="AF129" s="49"/>
      <c r="AG129" s="49"/>
      <c r="AH129" s="49"/>
      <c r="AI129" s="49"/>
      <c r="AJ129" s="47"/>
      <c r="AK129" s="49"/>
      <c r="AL129" s="95"/>
      <c r="AM129" s="49"/>
      <c r="AN129" s="49"/>
      <c r="AO129" s="49"/>
      <c r="AP129" s="49"/>
      <c r="AQ129" s="95"/>
      <c r="AR129" s="49"/>
      <c r="AS129" s="95"/>
      <c r="AT129" s="49"/>
      <c r="AU129" s="95"/>
      <c r="AV129" s="49"/>
      <c r="AW129" s="49"/>
      <c r="AX129" s="49"/>
      <c r="AY129" s="49"/>
      <c r="AZ129" s="49"/>
      <c r="BA129" s="95">
        <v>4</v>
      </c>
      <c r="BB129" s="49"/>
      <c r="BC129" s="95"/>
      <c r="BD129" s="49"/>
      <c r="BE129" s="49"/>
      <c r="BF129" s="95"/>
      <c r="BG129" s="415">
        <f t="shared" si="24"/>
        <v>4</v>
      </c>
      <c r="BH129" s="47"/>
      <c r="BI129" s="49"/>
      <c r="BJ129" s="49"/>
      <c r="BK129" s="49"/>
      <c r="BL129" s="47"/>
      <c r="BM129" s="95"/>
      <c r="BN129" s="47"/>
      <c r="BO129" s="415">
        <f t="shared" si="23"/>
        <v>0</v>
      </c>
      <c r="BP129" s="83">
        <f t="shared" si="21"/>
        <v>4</v>
      </c>
      <c r="BQ129" s="147">
        <f t="shared" si="22"/>
        <v>1</v>
      </c>
      <c r="BR129" s="565"/>
      <c r="BS129" s="349" t="s">
        <v>114</v>
      </c>
      <c r="BT129" s="422">
        <f>BQ127+BQ128+BQ129</f>
        <v>9.5</v>
      </c>
      <c r="BU129" s="118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135"/>
    </row>
    <row r="130" spans="1:73" ht="18" customHeight="1">
      <c r="A130" s="548">
        <f>A127+1</f>
        <v>53</v>
      </c>
      <c r="B130" s="551" t="s">
        <v>216</v>
      </c>
      <c r="C130" s="324" t="s">
        <v>217</v>
      </c>
      <c r="D130" s="50"/>
      <c r="E130" s="47"/>
      <c r="F130" s="47"/>
      <c r="G130" s="47"/>
      <c r="H130" s="95"/>
      <c r="I130" s="47"/>
      <c r="J130" s="47"/>
      <c r="K130" s="47"/>
      <c r="L130" s="49"/>
      <c r="M130" s="47"/>
      <c r="N130" s="47">
        <v>8</v>
      </c>
      <c r="O130" s="47"/>
      <c r="P130" s="82"/>
      <c r="Q130" s="47"/>
      <c r="R130" s="95"/>
      <c r="S130" s="49"/>
      <c r="T130" s="47"/>
      <c r="U130" s="47"/>
      <c r="V130" s="95"/>
      <c r="W130" s="47"/>
      <c r="X130" s="47">
        <v>8</v>
      </c>
      <c r="Y130" s="49">
        <v>8</v>
      </c>
      <c r="Z130" s="95"/>
      <c r="AA130" s="47">
        <v>8</v>
      </c>
      <c r="AB130" s="47">
        <v>8</v>
      </c>
      <c r="AC130" s="47"/>
      <c r="AD130" s="413">
        <f t="shared" si="25"/>
        <v>40</v>
      </c>
      <c r="AE130" s="49"/>
      <c r="AF130" s="49"/>
      <c r="AG130" s="49"/>
      <c r="AH130" s="49"/>
      <c r="AI130" s="49"/>
      <c r="AJ130" s="47"/>
      <c r="AK130" s="49"/>
      <c r="AL130" s="95"/>
      <c r="AM130" s="49"/>
      <c r="AN130" s="49"/>
      <c r="AO130" s="49">
        <v>12</v>
      </c>
      <c r="AP130" s="49"/>
      <c r="AQ130" s="95"/>
      <c r="AR130" s="49"/>
      <c r="AS130" s="95"/>
      <c r="AT130" s="49"/>
      <c r="AU130" s="95"/>
      <c r="AV130" s="49"/>
      <c r="AW130" s="49"/>
      <c r="AX130" s="49"/>
      <c r="AY130" s="49"/>
      <c r="AZ130" s="49">
        <v>12</v>
      </c>
      <c r="BA130" s="95"/>
      <c r="BB130" s="49">
        <v>12</v>
      </c>
      <c r="BC130" s="95"/>
      <c r="BD130" s="49"/>
      <c r="BE130" s="49">
        <v>12</v>
      </c>
      <c r="BF130" s="95"/>
      <c r="BG130" s="415">
        <f t="shared" si="24"/>
        <v>48</v>
      </c>
      <c r="BH130" s="47"/>
      <c r="BI130" s="49"/>
      <c r="BJ130" s="49"/>
      <c r="BK130" s="49"/>
      <c r="BL130" s="47"/>
      <c r="BM130" s="95"/>
      <c r="BN130" s="47"/>
      <c r="BO130" s="415">
        <f t="shared" si="23"/>
        <v>0</v>
      </c>
      <c r="BP130" s="83">
        <f t="shared" si="21"/>
        <v>88</v>
      </c>
      <c r="BQ130" s="147">
        <f t="shared" si="22"/>
        <v>22</v>
      </c>
      <c r="BR130" s="560" t="s">
        <v>216</v>
      </c>
      <c r="BS130" s="93" t="s">
        <v>218</v>
      </c>
      <c r="BT130" s="54"/>
      <c r="BU130" s="53"/>
    </row>
    <row r="131" spans="1:73" ht="15.75" customHeight="1">
      <c r="A131" s="550"/>
      <c r="B131" s="558"/>
      <c r="C131" s="324" t="s">
        <v>114</v>
      </c>
      <c r="D131" s="50"/>
      <c r="E131" s="47"/>
      <c r="F131" s="47"/>
      <c r="G131" s="47"/>
      <c r="H131" s="95"/>
      <c r="I131" s="47"/>
      <c r="J131" s="47"/>
      <c r="K131" s="47"/>
      <c r="L131" s="49"/>
      <c r="M131" s="47"/>
      <c r="N131" s="47"/>
      <c r="O131" s="47"/>
      <c r="P131" s="82"/>
      <c r="Q131" s="47"/>
      <c r="R131" s="95"/>
      <c r="S131" s="49"/>
      <c r="T131" s="47"/>
      <c r="U131" s="47"/>
      <c r="V131" s="95"/>
      <c r="W131" s="47"/>
      <c r="X131" s="47"/>
      <c r="Y131" s="49"/>
      <c r="Z131" s="95"/>
      <c r="AA131" s="47"/>
      <c r="AB131" s="47"/>
      <c r="AC131" s="47"/>
      <c r="AD131" s="413">
        <f t="shared" si="25"/>
        <v>0</v>
      </c>
      <c r="AE131" s="49"/>
      <c r="AF131" s="49"/>
      <c r="AG131" s="49"/>
      <c r="AH131" s="49"/>
      <c r="AI131" s="49"/>
      <c r="AJ131" s="47"/>
      <c r="AK131" s="49"/>
      <c r="AL131" s="95"/>
      <c r="AM131" s="49"/>
      <c r="AN131" s="49"/>
      <c r="AO131" s="49"/>
      <c r="AP131" s="49"/>
      <c r="AQ131" s="95"/>
      <c r="AR131" s="49"/>
      <c r="AS131" s="95"/>
      <c r="AT131" s="49"/>
      <c r="AU131" s="95"/>
      <c r="AV131" s="49"/>
      <c r="AW131" s="49"/>
      <c r="AX131" s="49"/>
      <c r="AY131" s="49"/>
      <c r="AZ131" s="49"/>
      <c r="BA131" s="95">
        <v>2</v>
      </c>
      <c r="BB131" s="49"/>
      <c r="BC131" s="95">
        <v>6</v>
      </c>
      <c r="BD131" s="49"/>
      <c r="BE131" s="49"/>
      <c r="BF131" s="95">
        <v>2</v>
      </c>
      <c r="BG131" s="415">
        <f t="shared" si="24"/>
        <v>10</v>
      </c>
      <c r="BH131" s="47"/>
      <c r="BI131" s="49"/>
      <c r="BJ131" s="49"/>
      <c r="BK131" s="49"/>
      <c r="BL131" s="47"/>
      <c r="BM131" s="95"/>
      <c r="BN131" s="47"/>
      <c r="BO131" s="415">
        <f t="shared" si="23"/>
        <v>0</v>
      </c>
      <c r="BP131" s="83">
        <f t="shared" si="21"/>
        <v>10</v>
      </c>
      <c r="BQ131" s="147">
        <f t="shared" si="22"/>
        <v>2.5</v>
      </c>
      <c r="BR131" s="561"/>
      <c r="BS131" s="93" t="s">
        <v>114</v>
      </c>
      <c r="BT131" s="54"/>
      <c r="BU131" s="53"/>
    </row>
    <row r="132" spans="1:73" ht="15.75" customHeight="1">
      <c r="A132" s="549"/>
      <c r="B132" s="552"/>
      <c r="C132" s="324" t="s">
        <v>115</v>
      </c>
      <c r="D132" s="50"/>
      <c r="E132" s="47"/>
      <c r="F132" s="47"/>
      <c r="G132" s="47"/>
      <c r="H132" s="95"/>
      <c r="I132" s="47"/>
      <c r="J132" s="47"/>
      <c r="K132" s="47"/>
      <c r="L132" s="49"/>
      <c r="M132" s="47"/>
      <c r="N132" s="47"/>
      <c r="O132" s="47"/>
      <c r="P132" s="82"/>
      <c r="Q132" s="47"/>
      <c r="R132" s="95"/>
      <c r="S132" s="49"/>
      <c r="T132" s="47"/>
      <c r="U132" s="47"/>
      <c r="V132" s="95"/>
      <c r="W132" s="47"/>
      <c r="X132" s="47"/>
      <c r="Y132" s="49"/>
      <c r="Z132" s="95"/>
      <c r="AA132" s="47"/>
      <c r="AB132" s="47"/>
      <c r="AC132" s="47"/>
      <c r="AD132" s="413">
        <f t="shared" si="25"/>
        <v>0</v>
      </c>
      <c r="AE132" s="49"/>
      <c r="AF132" s="49"/>
      <c r="AG132" s="49"/>
      <c r="AH132" s="49"/>
      <c r="AI132" s="49"/>
      <c r="AJ132" s="47"/>
      <c r="AK132" s="49"/>
      <c r="AL132" s="95"/>
      <c r="AM132" s="49"/>
      <c r="AN132" s="49"/>
      <c r="AO132" s="49"/>
      <c r="AP132" s="49"/>
      <c r="AQ132" s="95"/>
      <c r="AR132" s="49"/>
      <c r="AS132" s="95"/>
      <c r="AT132" s="49"/>
      <c r="AU132" s="95"/>
      <c r="AV132" s="49"/>
      <c r="AW132" s="49"/>
      <c r="AX132" s="49"/>
      <c r="AY132" s="49"/>
      <c r="AZ132" s="49"/>
      <c r="BA132" s="95"/>
      <c r="BB132" s="49"/>
      <c r="BC132" s="95"/>
      <c r="BD132" s="49"/>
      <c r="BE132" s="49">
        <v>2</v>
      </c>
      <c r="BF132" s="95"/>
      <c r="BG132" s="415">
        <f t="shared" si="24"/>
        <v>2</v>
      </c>
      <c r="BH132" s="47"/>
      <c r="BI132" s="49"/>
      <c r="BJ132" s="49"/>
      <c r="BK132" s="49"/>
      <c r="BL132" s="47"/>
      <c r="BM132" s="95"/>
      <c r="BN132" s="47"/>
      <c r="BO132" s="415">
        <f t="shared" si="23"/>
        <v>0</v>
      </c>
      <c r="BP132" s="83">
        <f t="shared" si="21"/>
        <v>2</v>
      </c>
      <c r="BQ132" s="147">
        <f t="shared" si="22"/>
        <v>0.5</v>
      </c>
      <c r="BR132" s="562"/>
      <c r="BS132" s="93" t="s">
        <v>197</v>
      </c>
      <c r="BT132" s="421">
        <f>BQ130+BQ131+BQ132</f>
        <v>25</v>
      </c>
      <c r="BU132" s="53"/>
    </row>
    <row r="133" spans="1:73" ht="15">
      <c r="A133" s="548">
        <f>A130+1</f>
        <v>54</v>
      </c>
      <c r="B133" s="556" t="s">
        <v>200</v>
      </c>
      <c r="C133" s="334" t="s">
        <v>112</v>
      </c>
      <c r="D133" s="49">
        <v>2</v>
      </c>
      <c r="E133" s="47"/>
      <c r="F133" s="47"/>
      <c r="G133" s="47"/>
      <c r="H133" s="95"/>
      <c r="I133" s="47"/>
      <c r="J133" s="47"/>
      <c r="K133" s="47"/>
      <c r="L133" s="49"/>
      <c r="M133" s="47"/>
      <c r="N133" s="47"/>
      <c r="O133" s="47"/>
      <c r="P133" s="47"/>
      <c r="Q133" s="47"/>
      <c r="R133" s="95"/>
      <c r="S133" s="49"/>
      <c r="T133" s="47"/>
      <c r="U133" s="47"/>
      <c r="V133" s="95"/>
      <c r="W133" s="47"/>
      <c r="X133" s="47"/>
      <c r="Y133" s="49"/>
      <c r="Z133" s="95"/>
      <c r="AA133" s="47"/>
      <c r="AB133" s="47"/>
      <c r="AC133" s="47"/>
      <c r="AD133" s="413">
        <f t="shared" si="25"/>
        <v>0</v>
      </c>
      <c r="AE133" s="49"/>
      <c r="AF133" s="49"/>
      <c r="AG133" s="49"/>
      <c r="AH133" s="49"/>
      <c r="AI133" s="49"/>
      <c r="AJ133" s="47"/>
      <c r="AK133" s="49"/>
      <c r="AL133" s="95"/>
      <c r="AM133" s="49"/>
      <c r="AN133" s="49"/>
      <c r="AO133" s="49"/>
      <c r="AP133" s="49"/>
      <c r="AQ133" s="95"/>
      <c r="AR133" s="49"/>
      <c r="AS133" s="95"/>
      <c r="AT133" s="49"/>
      <c r="AU133" s="95"/>
      <c r="AV133" s="49"/>
      <c r="AW133" s="49"/>
      <c r="AX133" s="49"/>
      <c r="AY133" s="49"/>
      <c r="AZ133" s="49">
        <v>2</v>
      </c>
      <c r="BA133" s="95"/>
      <c r="BB133" s="49"/>
      <c r="BC133" s="95"/>
      <c r="BD133" s="49">
        <v>2</v>
      </c>
      <c r="BE133" s="49"/>
      <c r="BF133" s="95"/>
      <c r="BG133" s="415">
        <f t="shared" si="24"/>
        <v>4</v>
      </c>
      <c r="BH133" s="47"/>
      <c r="BI133" s="49"/>
      <c r="BJ133" s="49"/>
      <c r="BK133" s="49"/>
      <c r="BL133" s="47"/>
      <c r="BM133" s="95"/>
      <c r="BN133" s="47"/>
      <c r="BO133" s="415">
        <f t="shared" si="23"/>
        <v>0</v>
      </c>
      <c r="BP133" s="83">
        <f t="shared" si="21"/>
        <v>4</v>
      </c>
      <c r="BQ133" s="147">
        <f t="shared" si="22"/>
        <v>1</v>
      </c>
      <c r="BR133" s="564" t="s">
        <v>200</v>
      </c>
      <c r="BS133" s="349" t="s">
        <v>112</v>
      </c>
      <c r="BT133" s="54"/>
      <c r="BU133" s="53"/>
    </row>
    <row r="134" spans="1:73" ht="15">
      <c r="A134" s="550"/>
      <c r="B134" s="559"/>
      <c r="C134" s="334" t="s">
        <v>114</v>
      </c>
      <c r="D134" s="49">
        <v>2</v>
      </c>
      <c r="E134" s="47"/>
      <c r="F134" s="47"/>
      <c r="G134" s="47"/>
      <c r="H134" s="95"/>
      <c r="I134" s="47"/>
      <c r="J134" s="47"/>
      <c r="K134" s="47"/>
      <c r="L134" s="49"/>
      <c r="M134" s="47"/>
      <c r="N134" s="47"/>
      <c r="O134" s="47"/>
      <c r="P134" s="47"/>
      <c r="Q134" s="47"/>
      <c r="R134" s="95"/>
      <c r="S134" s="49"/>
      <c r="T134" s="47"/>
      <c r="U134" s="47"/>
      <c r="V134" s="95"/>
      <c r="W134" s="47"/>
      <c r="X134" s="47"/>
      <c r="Y134" s="49"/>
      <c r="Z134" s="95"/>
      <c r="AA134" s="47"/>
      <c r="AB134" s="47"/>
      <c r="AC134" s="47"/>
      <c r="AD134" s="413">
        <f t="shared" si="25"/>
        <v>0</v>
      </c>
      <c r="AE134" s="49"/>
      <c r="AF134" s="49"/>
      <c r="AG134" s="49"/>
      <c r="AH134" s="49"/>
      <c r="AI134" s="49"/>
      <c r="AJ134" s="47"/>
      <c r="AK134" s="49"/>
      <c r="AL134" s="95">
        <v>4</v>
      </c>
      <c r="AM134" s="49"/>
      <c r="AN134" s="49"/>
      <c r="AO134" s="49"/>
      <c r="AP134" s="49"/>
      <c r="AQ134" s="95"/>
      <c r="AR134" s="49"/>
      <c r="AS134" s="95"/>
      <c r="AT134" s="49"/>
      <c r="AU134" s="95"/>
      <c r="AV134" s="49"/>
      <c r="AW134" s="49"/>
      <c r="AX134" s="49"/>
      <c r="AY134" s="49"/>
      <c r="AZ134" s="49"/>
      <c r="BA134" s="95"/>
      <c r="BB134" s="49"/>
      <c r="BC134" s="95"/>
      <c r="BD134" s="49"/>
      <c r="BE134" s="49"/>
      <c r="BF134" s="95"/>
      <c r="BG134" s="415">
        <f t="shared" si="24"/>
        <v>4</v>
      </c>
      <c r="BH134" s="47"/>
      <c r="BI134" s="49"/>
      <c r="BJ134" s="49"/>
      <c r="BK134" s="49"/>
      <c r="BL134" s="47"/>
      <c r="BM134" s="95">
        <v>4</v>
      </c>
      <c r="BN134" s="47"/>
      <c r="BO134" s="415">
        <f t="shared" si="23"/>
        <v>4</v>
      </c>
      <c r="BP134" s="83">
        <f t="shared" si="21"/>
        <v>8</v>
      </c>
      <c r="BQ134" s="147">
        <f aca="true" t="shared" si="26" ref="BQ134:BQ164">(AD134+BG134+BO134)/4</f>
        <v>2</v>
      </c>
      <c r="BR134" s="577"/>
      <c r="BS134" s="349" t="s">
        <v>114</v>
      </c>
      <c r="BT134" s="54"/>
      <c r="BU134" s="53"/>
    </row>
    <row r="135" spans="1:73" ht="24.75" customHeight="1">
      <c r="A135" s="549"/>
      <c r="B135" s="557"/>
      <c r="C135" s="334" t="s">
        <v>461</v>
      </c>
      <c r="D135" s="49">
        <v>2</v>
      </c>
      <c r="E135" s="47"/>
      <c r="F135" s="47"/>
      <c r="G135" s="47"/>
      <c r="H135" s="95"/>
      <c r="I135" s="47"/>
      <c r="J135" s="47"/>
      <c r="K135" s="47">
        <v>8</v>
      </c>
      <c r="L135" s="49">
        <v>8</v>
      </c>
      <c r="M135" s="47"/>
      <c r="N135" s="47"/>
      <c r="O135" s="47"/>
      <c r="P135" s="47"/>
      <c r="Q135" s="47"/>
      <c r="R135" s="95"/>
      <c r="S135" s="49"/>
      <c r="T135" s="47"/>
      <c r="U135" s="47"/>
      <c r="V135" s="95"/>
      <c r="W135" s="47"/>
      <c r="X135" s="47"/>
      <c r="Y135" s="49"/>
      <c r="Z135" s="95"/>
      <c r="AA135" s="47"/>
      <c r="AB135" s="47"/>
      <c r="AC135" s="47"/>
      <c r="AD135" s="413">
        <f t="shared" si="25"/>
        <v>16</v>
      </c>
      <c r="AE135" s="49"/>
      <c r="AF135" s="49"/>
      <c r="AG135" s="49"/>
      <c r="AH135" s="49"/>
      <c r="AI135" s="49"/>
      <c r="AJ135" s="47"/>
      <c r="AK135" s="49"/>
      <c r="AL135" s="95"/>
      <c r="AM135" s="49"/>
      <c r="AN135" s="49"/>
      <c r="AO135" s="49"/>
      <c r="AP135" s="49">
        <v>12</v>
      </c>
      <c r="AQ135" s="95"/>
      <c r="AR135" s="49"/>
      <c r="AS135" s="95"/>
      <c r="AT135" s="49"/>
      <c r="AU135" s="95"/>
      <c r="AV135" s="49"/>
      <c r="AW135" s="49"/>
      <c r="AX135" s="49"/>
      <c r="AY135" s="49"/>
      <c r="AZ135" s="49">
        <v>12</v>
      </c>
      <c r="BA135" s="95"/>
      <c r="BB135" s="49"/>
      <c r="BC135" s="95"/>
      <c r="BD135" s="49">
        <v>12</v>
      </c>
      <c r="BE135" s="49">
        <v>12</v>
      </c>
      <c r="BF135" s="95"/>
      <c r="BG135" s="415">
        <f t="shared" si="24"/>
        <v>48</v>
      </c>
      <c r="BH135" s="47">
        <v>12</v>
      </c>
      <c r="BI135" s="49"/>
      <c r="BJ135" s="49"/>
      <c r="BK135" s="49">
        <v>12</v>
      </c>
      <c r="BL135" s="47"/>
      <c r="BM135" s="95"/>
      <c r="BN135" s="47">
        <v>12</v>
      </c>
      <c r="BO135" s="415">
        <f aca="true" t="shared" si="27" ref="BO135:BO147">SUM(BH135:BN135)</f>
        <v>36</v>
      </c>
      <c r="BP135" s="83">
        <f t="shared" si="21"/>
        <v>100</v>
      </c>
      <c r="BQ135" s="147">
        <f t="shared" si="26"/>
        <v>25</v>
      </c>
      <c r="BR135" s="565"/>
      <c r="BS135" s="349" t="s">
        <v>152</v>
      </c>
      <c r="BT135" s="421">
        <f>BQ133+BQ134+BQ135</f>
        <v>28</v>
      </c>
      <c r="BU135" s="53"/>
    </row>
    <row r="136" spans="1:73" ht="25.5">
      <c r="A136" s="310">
        <f>A133+1</f>
        <v>55</v>
      </c>
      <c r="B136" s="301" t="s">
        <v>166</v>
      </c>
      <c r="C136" s="333" t="s">
        <v>123</v>
      </c>
      <c r="D136" s="47"/>
      <c r="E136" s="47"/>
      <c r="F136" s="47"/>
      <c r="G136" s="47"/>
      <c r="H136" s="95"/>
      <c r="I136" s="47"/>
      <c r="J136" s="47"/>
      <c r="K136" s="47"/>
      <c r="L136" s="49"/>
      <c r="M136" s="47"/>
      <c r="N136" s="47">
        <v>68</v>
      </c>
      <c r="O136" s="47"/>
      <c r="P136" s="47"/>
      <c r="Q136" s="47"/>
      <c r="R136" s="95"/>
      <c r="S136" s="49"/>
      <c r="T136" s="47"/>
      <c r="U136" s="47"/>
      <c r="V136" s="95"/>
      <c r="W136" s="47"/>
      <c r="X136" s="47"/>
      <c r="Y136" s="49"/>
      <c r="Z136" s="95"/>
      <c r="AA136" s="47"/>
      <c r="AB136" s="47"/>
      <c r="AC136" s="47"/>
      <c r="AD136" s="413">
        <f t="shared" si="25"/>
        <v>68</v>
      </c>
      <c r="AE136" s="49"/>
      <c r="AF136" s="49"/>
      <c r="AG136" s="49"/>
      <c r="AH136" s="49"/>
      <c r="AI136" s="49"/>
      <c r="AJ136" s="47"/>
      <c r="AK136" s="49"/>
      <c r="AL136" s="95"/>
      <c r="AM136" s="68"/>
      <c r="AN136" s="49"/>
      <c r="AO136" s="49"/>
      <c r="AP136" s="49"/>
      <c r="AQ136" s="95"/>
      <c r="AR136" s="49"/>
      <c r="AS136" s="95"/>
      <c r="AT136" s="49"/>
      <c r="AU136" s="95"/>
      <c r="AV136" s="49"/>
      <c r="AW136" s="49"/>
      <c r="AX136" s="49"/>
      <c r="AY136" s="49"/>
      <c r="AZ136" s="49"/>
      <c r="BA136" s="95"/>
      <c r="BB136" s="49"/>
      <c r="BC136" s="95"/>
      <c r="BD136" s="49"/>
      <c r="BE136" s="49"/>
      <c r="BF136" s="95"/>
      <c r="BG136" s="415">
        <f t="shared" si="24"/>
        <v>0</v>
      </c>
      <c r="BH136" s="47"/>
      <c r="BI136" s="49"/>
      <c r="BJ136" s="49"/>
      <c r="BK136" s="49"/>
      <c r="BL136" s="47"/>
      <c r="BM136" s="95"/>
      <c r="BN136" s="47"/>
      <c r="BO136" s="415">
        <f t="shared" si="27"/>
        <v>0</v>
      </c>
      <c r="BP136" s="83">
        <f t="shared" si="21"/>
        <v>68</v>
      </c>
      <c r="BQ136" s="147">
        <f t="shared" si="26"/>
        <v>17</v>
      </c>
      <c r="BR136" s="346" t="s">
        <v>166</v>
      </c>
      <c r="BS136" s="306" t="s">
        <v>123</v>
      </c>
      <c r="BT136" s="421">
        <f>BQ136</f>
        <v>17</v>
      </c>
      <c r="BU136" s="53"/>
    </row>
    <row r="137" spans="1:73" ht="24.75">
      <c r="A137" s="548">
        <f>A136+1</f>
        <v>56</v>
      </c>
      <c r="B137" s="556" t="s">
        <v>163</v>
      </c>
      <c r="C137" s="333" t="s">
        <v>123</v>
      </c>
      <c r="D137" s="47">
        <v>1</v>
      </c>
      <c r="E137" s="47"/>
      <c r="F137" s="47"/>
      <c r="G137" s="47"/>
      <c r="H137" s="95"/>
      <c r="I137" s="47"/>
      <c r="J137" s="47"/>
      <c r="K137" s="47"/>
      <c r="L137" s="49"/>
      <c r="M137" s="47">
        <v>68</v>
      </c>
      <c r="N137" s="47"/>
      <c r="O137" s="47"/>
      <c r="P137" s="47"/>
      <c r="Q137" s="47"/>
      <c r="R137" s="95"/>
      <c r="S137" s="49"/>
      <c r="T137" s="47"/>
      <c r="U137" s="47"/>
      <c r="V137" s="95"/>
      <c r="W137" s="47"/>
      <c r="X137" s="47"/>
      <c r="Y137" s="49"/>
      <c r="Z137" s="95"/>
      <c r="AA137" s="47"/>
      <c r="AB137" s="47"/>
      <c r="AC137" s="47"/>
      <c r="AD137" s="413">
        <f t="shared" si="25"/>
        <v>68</v>
      </c>
      <c r="AE137" s="49"/>
      <c r="AF137" s="49"/>
      <c r="AG137" s="49"/>
      <c r="AH137" s="49"/>
      <c r="AI137" s="49"/>
      <c r="AJ137" s="47"/>
      <c r="AK137" s="49"/>
      <c r="AL137" s="95"/>
      <c r="AM137" s="68"/>
      <c r="AN137" s="49"/>
      <c r="AO137" s="49"/>
      <c r="AP137" s="49"/>
      <c r="AQ137" s="95"/>
      <c r="AR137" s="49"/>
      <c r="AS137" s="95"/>
      <c r="AT137" s="49"/>
      <c r="AU137" s="95"/>
      <c r="AV137" s="49"/>
      <c r="AW137" s="49"/>
      <c r="AX137" s="49"/>
      <c r="AY137" s="49"/>
      <c r="AZ137" s="49"/>
      <c r="BA137" s="95"/>
      <c r="BB137" s="49"/>
      <c r="BC137" s="95"/>
      <c r="BD137" s="49"/>
      <c r="BE137" s="49"/>
      <c r="BF137" s="95"/>
      <c r="BG137" s="415">
        <f t="shared" si="24"/>
        <v>0</v>
      </c>
      <c r="BH137" s="47"/>
      <c r="BI137" s="49"/>
      <c r="BJ137" s="49"/>
      <c r="BK137" s="49"/>
      <c r="BL137" s="47"/>
      <c r="BM137" s="95"/>
      <c r="BN137" s="47"/>
      <c r="BO137" s="415">
        <f t="shared" si="27"/>
        <v>0</v>
      </c>
      <c r="BP137" s="83">
        <f t="shared" si="21"/>
        <v>68</v>
      </c>
      <c r="BQ137" s="147">
        <f t="shared" si="26"/>
        <v>17</v>
      </c>
      <c r="BR137" s="564" t="s">
        <v>163</v>
      </c>
      <c r="BS137" s="306" t="s">
        <v>123</v>
      </c>
      <c r="BT137" s="54"/>
      <c r="BU137" s="53"/>
    </row>
    <row r="138" spans="1:73" ht="15">
      <c r="A138" s="549"/>
      <c r="B138" s="557"/>
      <c r="C138" s="333" t="s">
        <v>114</v>
      </c>
      <c r="D138" s="47">
        <v>1</v>
      </c>
      <c r="E138" s="47"/>
      <c r="F138" s="47"/>
      <c r="G138" s="47"/>
      <c r="H138" s="95"/>
      <c r="I138" s="47"/>
      <c r="J138" s="47"/>
      <c r="K138" s="47"/>
      <c r="L138" s="49"/>
      <c r="M138" s="47"/>
      <c r="N138" s="47"/>
      <c r="O138" s="47"/>
      <c r="P138" s="47"/>
      <c r="Q138" s="47"/>
      <c r="R138" s="95"/>
      <c r="S138" s="49"/>
      <c r="T138" s="47"/>
      <c r="U138" s="47"/>
      <c r="V138" s="95"/>
      <c r="W138" s="47"/>
      <c r="X138" s="47"/>
      <c r="Y138" s="49"/>
      <c r="Z138" s="95"/>
      <c r="AA138" s="47"/>
      <c r="AB138" s="47"/>
      <c r="AC138" s="47"/>
      <c r="AD138" s="413">
        <f t="shared" si="25"/>
        <v>0</v>
      </c>
      <c r="AE138" s="49"/>
      <c r="AF138" s="49"/>
      <c r="AG138" s="49"/>
      <c r="AH138" s="49"/>
      <c r="AI138" s="49"/>
      <c r="AJ138" s="47"/>
      <c r="AK138" s="49"/>
      <c r="AL138" s="95"/>
      <c r="AM138" s="68"/>
      <c r="AN138" s="49"/>
      <c r="AO138" s="49"/>
      <c r="AP138" s="49"/>
      <c r="AQ138" s="95"/>
      <c r="AR138" s="49"/>
      <c r="AS138" s="95"/>
      <c r="AT138" s="49"/>
      <c r="AU138" s="95"/>
      <c r="AV138" s="49"/>
      <c r="AW138" s="49"/>
      <c r="AX138" s="49"/>
      <c r="AY138" s="49"/>
      <c r="AZ138" s="49"/>
      <c r="BA138" s="95">
        <v>24</v>
      </c>
      <c r="BB138" s="49"/>
      <c r="BC138" s="95"/>
      <c r="BD138" s="49"/>
      <c r="BE138" s="49"/>
      <c r="BF138" s="95"/>
      <c r="BG138" s="415">
        <f t="shared" si="24"/>
        <v>24</v>
      </c>
      <c r="BH138" s="47"/>
      <c r="BI138" s="49"/>
      <c r="BJ138" s="49"/>
      <c r="BK138" s="49"/>
      <c r="BL138" s="47"/>
      <c r="BM138" s="95"/>
      <c r="BN138" s="47"/>
      <c r="BO138" s="415">
        <f t="shared" si="27"/>
        <v>0</v>
      </c>
      <c r="BP138" s="83">
        <f t="shared" si="21"/>
        <v>24</v>
      </c>
      <c r="BQ138" s="147">
        <f t="shared" si="26"/>
        <v>6</v>
      </c>
      <c r="BR138" s="565"/>
      <c r="BS138" s="306" t="s">
        <v>114</v>
      </c>
      <c r="BT138" s="421">
        <f>BQ137+BQ138</f>
        <v>23</v>
      </c>
      <c r="BU138" s="53"/>
    </row>
    <row r="139" spans="1:73" ht="25.5">
      <c r="A139" s="332">
        <f>A137+1</f>
        <v>57</v>
      </c>
      <c r="B139" s="301" t="s">
        <v>326</v>
      </c>
      <c r="C139" s="337" t="s">
        <v>465</v>
      </c>
      <c r="D139" s="47"/>
      <c r="E139" s="47"/>
      <c r="F139" s="47"/>
      <c r="G139" s="47"/>
      <c r="H139" s="95"/>
      <c r="I139" s="47"/>
      <c r="J139" s="47"/>
      <c r="K139" s="47"/>
      <c r="L139" s="49"/>
      <c r="M139" s="47"/>
      <c r="N139" s="47"/>
      <c r="O139" s="47"/>
      <c r="P139" s="47"/>
      <c r="Q139" s="47"/>
      <c r="R139" s="95"/>
      <c r="S139" s="49"/>
      <c r="T139" s="47"/>
      <c r="U139" s="47"/>
      <c r="V139" s="95"/>
      <c r="W139" s="47"/>
      <c r="X139" s="47"/>
      <c r="Y139" s="49"/>
      <c r="Z139" s="95"/>
      <c r="AA139" s="47"/>
      <c r="AB139" s="47"/>
      <c r="AC139" s="47"/>
      <c r="AD139" s="413">
        <f t="shared" si="25"/>
        <v>0</v>
      </c>
      <c r="AE139" s="49"/>
      <c r="AF139" s="49"/>
      <c r="AG139" s="49"/>
      <c r="AH139" s="49"/>
      <c r="AI139" s="49"/>
      <c r="AJ139" s="47"/>
      <c r="AK139" s="49"/>
      <c r="AL139" s="95"/>
      <c r="AM139" s="68"/>
      <c r="AN139" s="49"/>
      <c r="AO139" s="49"/>
      <c r="AP139" s="49"/>
      <c r="AQ139" s="95"/>
      <c r="AR139" s="49"/>
      <c r="AS139" s="95"/>
      <c r="AT139" s="49"/>
      <c r="AU139" s="95"/>
      <c r="AV139" s="49"/>
      <c r="AW139" s="49"/>
      <c r="AX139" s="49"/>
      <c r="AY139" s="49"/>
      <c r="AZ139" s="49"/>
      <c r="BA139" s="95"/>
      <c r="BB139" s="49"/>
      <c r="BC139" s="95"/>
      <c r="BD139" s="49"/>
      <c r="BE139" s="49"/>
      <c r="BF139" s="95"/>
      <c r="BG139" s="415">
        <f t="shared" si="24"/>
        <v>0</v>
      </c>
      <c r="BH139" s="47"/>
      <c r="BI139" s="49"/>
      <c r="BJ139" s="49"/>
      <c r="BK139" s="49"/>
      <c r="BL139" s="47"/>
      <c r="BM139" s="95"/>
      <c r="BN139" s="47"/>
      <c r="BO139" s="415">
        <f t="shared" si="27"/>
        <v>0</v>
      </c>
      <c r="BP139" s="83">
        <f t="shared" si="21"/>
        <v>0</v>
      </c>
      <c r="BQ139" s="147">
        <f t="shared" si="26"/>
        <v>0</v>
      </c>
      <c r="BR139" s="327"/>
      <c r="BS139" s="306"/>
      <c r="BT139" s="54"/>
      <c r="BU139" s="53"/>
    </row>
    <row r="140" spans="1:73" ht="15" customHeight="1">
      <c r="A140" s="548">
        <f>A139+1</f>
        <v>58</v>
      </c>
      <c r="B140" s="551" t="s">
        <v>119</v>
      </c>
      <c r="C140" s="333" t="s">
        <v>112</v>
      </c>
      <c r="D140" s="47"/>
      <c r="E140" s="47"/>
      <c r="F140" s="47"/>
      <c r="G140" s="47"/>
      <c r="H140" s="95"/>
      <c r="I140" s="47"/>
      <c r="J140" s="47"/>
      <c r="K140" s="47"/>
      <c r="L140" s="49"/>
      <c r="M140" s="47"/>
      <c r="N140" s="47"/>
      <c r="O140" s="47"/>
      <c r="P140" s="47"/>
      <c r="Q140" s="47"/>
      <c r="R140" s="95"/>
      <c r="S140" s="49"/>
      <c r="T140" s="49"/>
      <c r="U140" s="47"/>
      <c r="V140" s="95"/>
      <c r="W140" s="47"/>
      <c r="X140" s="47"/>
      <c r="Y140" s="49"/>
      <c r="Z140" s="95"/>
      <c r="AA140" s="47"/>
      <c r="AB140" s="47"/>
      <c r="AC140" s="47"/>
      <c r="AD140" s="413">
        <f aca="true" t="shared" si="28" ref="AD140:AD147">SUM(E140:AC140)</f>
        <v>0</v>
      </c>
      <c r="AE140" s="49"/>
      <c r="AF140" s="49"/>
      <c r="AG140" s="49"/>
      <c r="AH140" s="49"/>
      <c r="AI140" s="49"/>
      <c r="AJ140" s="47"/>
      <c r="AK140" s="49"/>
      <c r="AL140" s="95"/>
      <c r="AM140" s="68"/>
      <c r="AN140" s="49"/>
      <c r="AO140" s="49"/>
      <c r="AP140" s="49"/>
      <c r="AQ140" s="95"/>
      <c r="AR140" s="49"/>
      <c r="AS140" s="95"/>
      <c r="AT140" s="49"/>
      <c r="AU140" s="95"/>
      <c r="AV140" s="49"/>
      <c r="AW140" s="49"/>
      <c r="AX140" s="49"/>
      <c r="AY140" s="49"/>
      <c r="AZ140" s="49"/>
      <c r="BA140" s="95"/>
      <c r="BB140" s="49"/>
      <c r="BC140" s="95"/>
      <c r="BD140" s="49"/>
      <c r="BE140" s="49"/>
      <c r="BF140" s="95"/>
      <c r="BG140" s="415">
        <f aca="true" t="shared" si="29" ref="BG140:BG147">SUM(AE140:BF140)</f>
        <v>0</v>
      </c>
      <c r="BH140" s="47"/>
      <c r="BI140" s="49"/>
      <c r="BJ140" s="49"/>
      <c r="BK140" s="49"/>
      <c r="BL140" s="47"/>
      <c r="BM140" s="95"/>
      <c r="BN140" s="47"/>
      <c r="BO140" s="415">
        <f t="shared" si="27"/>
        <v>0</v>
      </c>
      <c r="BP140" s="83">
        <f t="shared" si="21"/>
        <v>0</v>
      </c>
      <c r="BQ140" s="147">
        <f t="shared" si="26"/>
        <v>0</v>
      </c>
      <c r="BR140" s="560" t="s">
        <v>120</v>
      </c>
      <c r="BS140" s="306" t="s">
        <v>112</v>
      </c>
      <c r="BT140" s="54"/>
      <c r="BU140" s="53"/>
    </row>
    <row r="141" spans="1:73" ht="15">
      <c r="A141" s="549"/>
      <c r="B141" s="557"/>
      <c r="C141" s="333" t="s">
        <v>113</v>
      </c>
      <c r="D141" s="47"/>
      <c r="E141" s="47"/>
      <c r="F141" s="47"/>
      <c r="G141" s="47"/>
      <c r="H141" s="95"/>
      <c r="I141" s="47"/>
      <c r="J141" s="47"/>
      <c r="K141" s="47"/>
      <c r="L141" s="49"/>
      <c r="M141" s="47"/>
      <c r="N141" s="47"/>
      <c r="O141" s="47"/>
      <c r="P141" s="47"/>
      <c r="Q141" s="47"/>
      <c r="R141" s="95"/>
      <c r="S141" s="49"/>
      <c r="T141" s="49"/>
      <c r="U141" s="47"/>
      <c r="V141" s="95"/>
      <c r="W141" s="47"/>
      <c r="X141" s="47"/>
      <c r="Y141" s="49"/>
      <c r="Z141" s="95"/>
      <c r="AA141" s="47"/>
      <c r="AB141" s="47"/>
      <c r="AC141" s="47"/>
      <c r="AD141" s="413">
        <f t="shared" si="28"/>
        <v>0</v>
      </c>
      <c r="AE141" s="49"/>
      <c r="AF141" s="49"/>
      <c r="AG141" s="351">
        <v>20</v>
      </c>
      <c r="AH141" s="351">
        <v>20</v>
      </c>
      <c r="AI141" s="49"/>
      <c r="AJ141" s="47"/>
      <c r="AK141" s="49"/>
      <c r="AL141" s="95"/>
      <c r="AM141" s="68">
        <v>20</v>
      </c>
      <c r="AN141" s="351">
        <v>20</v>
      </c>
      <c r="AO141" s="49"/>
      <c r="AP141" s="49"/>
      <c r="AQ141" s="95"/>
      <c r="AR141" s="49"/>
      <c r="AS141" s="95"/>
      <c r="AT141" s="49"/>
      <c r="AU141" s="95"/>
      <c r="AV141" s="49"/>
      <c r="AW141" s="49"/>
      <c r="AX141" s="49"/>
      <c r="AY141" s="49"/>
      <c r="AZ141" s="49"/>
      <c r="BA141" s="95"/>
      <c r="BB141" s="49"/>
      <c r="BC141" s="95"/>
      <c r="BD141" s="49"/>
      <c r="BE141" s="49"/>
      <c r="BF141" s="95"/>
      <c r="BG141" s="415">
        <f t="shared" si="29"/>
        <v>80</v>
      </c>
      <c r="BH141" s="47"/>
      <c r="BI141" s="49"/>
      <c r="BJ141" s="49"/>
      <c r="BK141" s="49"/>
      <c r="BL141" s="47"/>
      <c r="BM141" s="95"/>
      <c r="BN141" s="47"/>
      <c r="BO141" s="415">
        <f t="shared" si="27"/>
        <v>0</v>
      </c>
      <c r="BP141" s="83">
        <f t="shared" si="21"/>
        <v>80</v>
      </c>
      <c r="BQ141" s="147">
        <f t="shared" si="26"/>
        <v>20</v>
      </c>
      <c r="BR141" s="565"/>
      <c r="BS141" s="306" t="s">
        <v>113</v>
      </c>
      <c r="BT141" s="421">
        <f>BQ140+BQ141</f>
        <v>20</v>
      </c>
      <c r="BU141" s="53"/>
    </row>
    <row r="142" spans="1:73" ht="15.75" customHeight="1">
      <c r="A142" s="548">
        <f>A140+1</f>
        <v>59</v>
      </c>
      <c r="B142" s="551" t="s">
        <v>138</v>
      </c>
      <c r="C142" s="333" t="s">
        <v>136</v>
      </c>
      <c r="D142" s="47"/>
      <c r="E142" s="47"/>
      <c r="F142" s="47"/>
      <c r="G142" s="47"/>
      <c r="H142" s="95"/>
      <c r="I142" s="47"/>
      <c r="J142" s="47"/>
      <c r="K142" s="47"/>
      <c r="L142" s="49"/>
      <c r="M142" s="47"/>
      <c r="N142" s="47"/>
      <c r="O142" s="47"/>
      <c r="P142" s="47"/>
      <c r="Q142" s="47"/>
      <c r="R142" s="95"/>
      <c r="S142" s="49"/>
      <c r="T142" s="47"/>
      <c r="U142" s="47"/>
      <c r="V142" s="95"/>
      <c r="W142" s="47"/>
      <c r="X142" s="47"/>
      <c r="Y142" s="49"/>
      <c r="Z142" s="95"/>
      <c r="AA142" s="47"/>
      <c r="AB142" s="47"/>
      <c r="AC142" s="47"/>
      <c r="AD142" s="413">
        <f t="shared" si="28"/>
        <v>0</v>
      </c>
      <c r="AE142" s="49"/>
      <c r="AF142" s="49"/>
      <c r="AG142" s="49">
        <v>8</v>
      </c>
      <c r="AH142" s="49"/>
      <c r="AI142" s="49">
        <v>8</v>
      </c>
      <c r="AJ142" s="47"/>
      <c r="AK142" s="49"/>
      <c r="AL142" s="95"/>
      <c r="AM142" s="439">
        <v>10</v>
      </c>
      <c r="AN142" s="49">
        <v>8</v>
      </c>
      <c r="AO142" s="49"/>
      <c r="AP142" s="49"/>
      <c r="AQ142" s="95"/>
      <c r="AR142" s="49"/>
      <c r="AS142" s="95"/>
      <c r="AT142" s="49"/>
      <c r="AU142" s="95"/>
      <c r="AV142" s="49">
        <v>8</v>
      </c>
      <c r="AW142" s="49">
        <v>8</v>
      </c>
      <c r="AX142" s="49">
        <v>8</v>
      </c>
      <c r="AY142" s="49">
        <v>8</v>
      </c>
      <c r="AZ142" s="49"/>
      <c r="BA142" s="95"/>
      <c r="BB142" s="49"/>
      <c r="BC142" s="95"/>
      <c r="BD142" s="49"/>
      <c r="BE142" s="49"/>
      <c r="BF142" s="95"/>
      <c r="BG142" s="415">
        <f t="shared" si="29"/>
        <v>66</v>
      </c>
      <c r="BH142" s="47"/>
      <c r="BI142" s="49"/>
      <c r="BJ142" s="49"/>
      <c r="BK142" s="49"/>
      <c r="BL142" s="47"/>
      <c r="BM142" s="95"/>
      <c r="BN142" s="47"/>
      <c r="BO142" s="415">
        <f t="shared" si="27"/>
        <v>0</v>
      </c>
      <c r="BP142" s="83">
        <f t="shared" si="21"/>
        <v>66</v>
      </c>
      <c r="BQ142" s="147">
        <f t="shared" si="26"/>
        <v>16.5</v>
      </c>
      <c r="BR142" s="560" t="s">
        <v>138</v>
      </c>
      <c r="BS142" s="306" t="s">
        <v>136</v>
      </c>
      <c r="BT142" s="54"/>
      <c r="BU142" s="53"/>
    </row>
    <row r="143" spans="1:73" ht="24.75">
      <c r="A143" s="550"/>
      <c r="B143" s="558"/>
      <c r="C143" s="333" t="s">
        <v>137</v>
      </c>
      <c r="D143" s="47"/>
      <c r="E143" s="47"/>
      <c r="F143" s="47"/>
      <c r="G143" s="47"/>
      <c r="H143" s="95"/>
      <c r="I143" s="47"/>
      <c r="J143" s="47"/>
      <c r="K143" s="47"/>
      <c r="L143" s="49"/>
      <c r="M143" s="47"/>
      <c r="N143" s="47"/>
      <c r="O143" s="47"/>
      <c r="P143" s="47"/>
      <c r="Q143" s="47"/>
      <c r="R143" s="95"/>
      <c r="S143" s="49"/>
      <c r="T143" s="49"/>
      <c r="U143" s="47"/>
      <c r="V143" s="95"/>
      <c r="W143" s="47"/>
      <c r="X143" s="47"/>
      <c r="Y143" s="49"/>
      <c r="Z143" s="95"/>
      <c r="AA143" s="47"/>
      <c r="AB143" s="47"/>
      <c r="AC143" s="47"/>
      <c r="AD143" s="413">
        <f t="shared" si="28"/>
        <v>0</v>
      </c>
      <c r="AE143" s="49"/>
      <c r="AF143" s="49"/>
      <c r="AG143" s="49"/>
      <c r="AH143" s="49"/>
      <c r="AI143" s="49"/>
      <c r="AJ143" s="47"/>
      <c r="AK143" s="49"/>
      <c r="AL143" s="95"/>
      <c r="AM143" s="68"/>
      <c r="AN143" s="49"/>
      <c r="AO143" s="49"/>
      <c r="AP143" s="49"/>
      <c r="AQ143" s="95"/>
      <c r="AR143" s="49"/>
      <c r="AS143" s="95"/>
      <c r="AT143" s="49"/>
      <c r="AU143" s="95"/>
      <c r="AV143" s="49"/>
      <c r="AW143" s="49"/>
      <c r="AX143" s="49"/>
      <c r="AY143" s="49"/>
      <c r="AZ143" s="49"/>
      <c r="BA143" s="95"/>
      <c r="BB143" s="49"/>
      <c r="BC143" s="95"/>
      <c r="BD143" s="49"/>
      <c r="BE143" s="49"/>
      <c r="BF143" s="95"/>
      <c r="BG143" s="415">
        <f t="shared" si="29"/>
        <v>0</v>
      </c>
      <c r="BH143" s="47">
        <v>4</v>
      </c>
      <c r="BI143" s="49">
        <v>4</v>
      </c>
      <c r="BJ143" s="49">
        <v>4</v>
      </c>
      <c r="BK143" s="49"/>
      <c r="BL143" s="47"/>
      <c r="BM143" s="95"/>
      <c r="BN143" s="47"/>
      <c r="BO143" s="415">
        <f t="shared" si="27"/>
        <v>12</v>
      </c>
      <c r="BP143" s="83">
        <f t="shared" si="21"/>
        <v>12</v>
      </c>
      <c r="BQ143" s="147">
        <f t="shared" si="26"/>
        <v>3</v>
      </c>
      <c r="BR143" s="561"/>
      <c r="BS143" s="306" t="s">
        <v>459</v>
      </c>
      <c r="BT143" s="54"/>
      <c r="BU143" s="53"/>
    </row>
    <row r="144" spans="1:73" ht="15.75" customHeight="1">
      <c r="A144" s="550"/>
      <c r="B144" s="558"/>
      <c r="C144" s="423" t="s">
        <v>114</v>
      </c>
      <c r="D144" s="47"/>
      <c r="E144" s="47"/>
      <c r="F144" s="47"/>
      <c r="G144" s="47"/>
      <c r="H144" s="95"/>
      <c r="I144" s="47"/>
      <c r="J144" s="47"/>
      <c r="K144" s="47"/>
      <c r="L144" s="49"/>
      <c r="M144" s="47"/>
      <c r="N144" s="47"/>
      <c r="O144" s="47"/>
      <c r="P144" s="47"/>
      <c r="Q144" s="47"/>
      <c r="R144" s="95"/>
      <c r="S144" s="49"/>
      <c r="T144" s="47"/>
      <c r="U144" s="47"/>
      <c r="V144" s="95"/>
      <c r="W144" s="47"/>
      <c r="X144" s="47"/>
      <c r="Y144" s="49"/>
      <c r="Z144" s="95"/>
      <c r="AA144" s="47"/>
      <c r="AB144" s="47"/>
      <c r="AC144" s="47"/>
      <c r="AD144" s="413">
        <f t="shared" si="28"/>
        <v>0</v>
      </c>
      <c r="AE144" s="49"/>
      <c r="AF144" s="49"/>
      <c r="AG144" s="49"/>
      <c r="AH144" s="49"/>
      <c r="AI144" s="49"/>
      <c r="AJ144" s="47"/>
      <c r="AK144" s="49"/>
      <c r="AL144" s="95"/>
      <c r="AM144" s="68"/>
      <c r="AN144" s="49"/>
      <c r="AO144" s="49"/>
      <c r="AP144" s="49"/>
      <c r="AQ144" s="95"/>
      <c r="AR144" s="49"/>
      <c r="AS144" s="417">
        <v>4</v>
      </c>
      <c r="AT144" s="49"/>
      <c r="AU144" s="95"/>
      <c r="AV144" s="49"/>
      <c r="AW144" s="49"/>
      <c r="AX144" s="49"/>
      <c r="AY144" s="49"/>
      <c r="AZ144" s="49"/>
      <c r="BA144" s="95">
        <v>4</v>
      </c>
      <c r="BB144" s="49"/>
      <c r="BC144" s="95"/>
      <c r="BD144" s="49"/>
      <c r="BE144" s="49"/>
      <c r="BF144" s="95"/>
      <c r="BG144" s="415">
        <f t="shared" si="29"/>
        <v>8</v>
      </c>
      <c r="BH144" s="47"/>
      <c r="BI144" s="49"/>
      <c r="BJ144" s="49"/>
      <c r="BK144" s="49"/>
      <c r="BL144" s="47"/>
      <c r="BM144" s="95"/>
      <c r="BN144" s="47"/>
      <c r="BO144" s="415">
        <f t="shared" si="27"/>
        <v>0</v>
      </c>
      <c r="BP144" s="83">
        <f t="shared" si="21"/>
        <v>8</v>
      </c>
      <c r="BQ144" s="147">
        <f t="shared" si="26"/>
        <v>2</v>
      </c>
      <c r="BR144" s="561"/>
      <c r="BS144" s="306" t="s">
        <v>114</v>
      </c>
      <c r="BU144" s="53"/>
    </row>
    <row r="145" spans="1:73" ht="16.5" customHeight="1">
      <c r="A145" s="549"/>
      <c r="B145" s="552"/>
      <c r="C145" s="333" t="s">
        <v>491</v>
      </c>
      <c r="D145" s="47"/>
      <c r="E145" s="47"/>
      <c r="F145" s="47"/>
      <c r="G145" s="47"/>
      <c r="H145" s="95"/>
      <c r="I145" s="47"/>
      <c r="J145" s="47"/>
      <c r="K145" s="47"/>
      <c r="L145" s="49"/>
      <c r="M145" s="47"/>
      <c r="N145" s="47"/>
      <c r="O145" s="47"/>
      <c r="P145" s="47"/>
      <c r="Q145" s="47"/>
      <c r="R145" s="95"/>
      <c r="S145" s="49"/>
      <c r="T145" s="47"/>
      <c r="U145" s="47"/>
      <c r="V145" s="95"/>
      <c r="W145" s="47"/>
      <c r="X145" s="47"/>
      <c r="Y145" s="49"/>
      <c r="Z145" s="95"/>
      <c r="AA145" s="47"/>
      <c r="AB145" s="47"/>
      <c r="AC145" s="47"/>
      <c r="AD145" s="413">
        <f t="shared" si="28"/>
        <v>0</v>
      </c>
      <c r="AE145" s="49"/>
      <c r="AF145" s="49"/>
      <c r="AG145" s="49"/>
      <c r="AH145" s="49"/>
      <c r="AI145" s="49"/>
      <c r="AJ145" s="47"/>
      <c r="AK145" s="49"/>
      <c r="AL145" s="95"/>
      <c r="AM145" s="68"/>
      <c r="AN145" s="49"/>
      <c r="AO145" s="49"/>
      <c r="AP145" s="49"/>
      <c r="AQ145" s="95"/>
      <c r="AR145" s="49"/>
      <c r="AS145" s="95"/>
      <c r="AT145" s="49"/>
      <c r="AU145" s="95"/>
      <c r="AV145" s="49"/>
      <c r="AW145" s="49"/>
      <c r="AX145" s="49"/>
      <c r="AY145" s="49"/>
      <c r="AZ145" s="49"/>
      <c r="BA145" s="95"/>
      <c r="BB145" s="49"/>
      <c r="BC145" s="95"/>
      <c r="BD145" s="49"/>
      <c r="BE145" s="49"/>
      <c r="BF145" s="95"/>
      <c r="BG145" s="415">
        <f t="shared" si="29"/>
        <v>0</v>
      </c>
      <c r="BH145" s="47"/>
      <c r="BI145" s="49"/>
      <c r="BJ145" s="49"/>
      <c r="BK145" s="49"/>
      <c r="BL145" s="47"/>
      <c r="BM145" s="95"/>
      <c r="BN145" s="47"/>
      <c r="BO145" s="415">
        <f t="shared" si="27"/>
        <v>0</v>
      </c>
      <c r="BP145" s="83">
        <f t="shared" si="21"/>
        <v>0</v>
      </c>
      <c r="BQ145" s="147">
        <f t="shared" si="26"/>
        <v>0</v>
      </c>
      <c r="BR145" s="562"/>
      <c r="BS145" s="306" t="s">
        <v>112</v>
      </c>
      <c r="BT145" s="421">
        <f>BQ142+BQ143+BQ144+BQ145</f>
        <v>21.5</v>
      </c>
      <c r="BU145" s="53"/>
    </row>
    <row r="146" spans="1:73" ht="25.5">
      <c r="A146" s="310">
        <f>A142+1</f>
        <v>60</v>
      </c>
      <c r="B146" s="301" t="s">
        <v>173</v>
      </c>
      <c r="C146" s="333" t="s">
        <v>123</v>
      </c>
      <c r="D146" s="47"/>
      <c r="E146" s="47"/>
      <c r="F146" s="47"/>
      <c r="G146" s="47">
        <v>80</v>
      </c>
      <c r="H146" s="95"/>
      <c r="I146" s="47"/>
      <c r="J146" s="47"/>
      <c r="K146" s="47"/>
      <c r="L146" s="49"/>
      <c r="M146" s="47"/>
      <c r="N146" s="47"/>
      <c r="O146" s="47"/>
      <c r="P146" s="47"/>
      <c r="Q146" s="47"/>
      <c r="R146" s="95"/>
      <c r="S146" s="49"/>
      <c r="T146" s="47"/>
      <c r="U146" s="47"/>
      <c r="V146" s="95"/>
      <c r="W146" s="47"/>
      <c r="X146" s="47"/>
      <c r="Y146" s="49"/>
      <c r="Z146" s="95"/>
      <c r="AA146" s="47"/>
      <c r="AB146" s="47"/>
      <c r="AC146" s="47"/>
      <c r="AD146" s="413">
        <f t="shared" si="28"/>
        <v>80</v>
      </c>
      <c r="AE146" s="49"/>
      <c r="AF146" s="49"/>
      <c r="AG146" s="49"/>
      <c r="AH146" s="49"/>
      <c r="AI146" s="49"/>
      <c r="AJ146" s="47"/>
      <c r="AK146" s="49"/>
      <c r="AL146" s="95"/>
      <c r="AM146" s="68"/>
      <c r="AN146" s="49"/>
      <c r="AO146" s="49"/>
      <c r="AP146" s="49"/>
      <c r="AQ146" s="95"/>
      <c r="AR146" s="49"/>
      <c r="AS146" s="95"/>
      <c r="AT146" s="49"/>
      <c r="AU146" s="95"/>
      <c r="AV146" s="49"/>
      <c r="AW146" s="49"/>
      <c r="AX146" s="49"/>
      <c r="AY146" s="49"/>
      <c r="AZ146" s="49"/>
      <c r="BA146" s="95"/>
      <c r="BB146" s="49"/>
      <c r="BC146" s="95"/>
      <c r="BD146" s="49"/>
      <c r="BE146" s="49"/>
      <c r="BF146" s="95"/>
      <c r="BG146" s="415">
        <f t="shared" si="29"/>
        <v>0</v>
      </c>
      <c r="BH146" s="47"/>
      <c r="BI146" s="49"/>
      <c r="BJ146" s="49"/>
      <c r="BK146" s="49"/>
      <c r="BL146" s="47"/>
      <c r="BM146" s="95"/>
      <c r="BN146" s="47"/>
      <c r="BO146" s="415">
        <f t="shared" si="27"/>
        <v>0</v>
      </c>
      <c r="BP146" s="83">
        <f t="shared" si="21"/>
        <v>80</v>
      </c>
      <c r="BQ146" s="147">
        <f t="shared" si="26"/>
        <v>20</v>
      </c>
      <c r="BR146" s="346" t="s">
        <v>173</v>
      </c>
      <c r="BS146" s="306" t="s">
        <v>123</v>
      </c>
      <c r="BT146" s="421">
        <f>BQ146</f>
        <v>20</v>
      </c>
      <c r="BU146" s="53"/>
    </row>
    <row r="147" spans="1:73" ht="25.5">
      <c r="A147" s="312">
        <f>A146+1</f>
        <v>61</v>
      </c>
      <c r="B147" s="301" t="s">
        <v>162</v>
      </c>
      <c r="C147" s="337" t="s">
        <v>480</v>
      </c>
      <c r="D147" s="47"/>
      <c r="E147" s="47"/>
      <c r="F147" s="47"/>
      <c r="G147" s="47"/>
      <c r="H147" s="95"/>
      <c r="I147" s="47"/>
      <c r="J147" s="47"/>
      <c r="K147" s="47"/>
      <c r="L147" s="49"/>
      <c r="M147" s="47"/>
      <c r="N147" s="47"/>
      <c r="O147" s="47"/>
      <c r="P147" s="47"/>
      <c r="Q147" s="47"/>
      <c r="R147" s="95"/>
      <c r="S147" s="49"/>
      <c r="T147" s="47"/>
      <c r="U147" s="47"/>
      <c r="V147" s="95"/>
      <c r="W147" s="47"/>
      <c r="X147" s="47"/>
      <c r="Y147" s="49"/>
      <c r="Z147" s="95"/>
      <c r="AA147" s="47"/>
      <c r="AB147" s="47"/>
      <c r="AC147" s="47"/>
      <c r="AD147" s="413">
        <f t="shared" si="28"/>
        <v>0</v>
      </c>
      <c r="AE147" s="49"/>
      <c r="AF147" s="49"/>
      <c r="AG147" s="49"/>
      <c r="AH147" s="49"/>
      <c r="AI147" s="49"/>
      <c r="AJ147" s="47"/>
      <c r="AK147" s="49"/>
      <c r="AL147" s="95"/>
      <c r="AM147" s="68"/>
      <c r="AN147" s="49"/>
      <c r="AO147" s="49"/>
      <c r="AP147" s="49"/>
      <c r="AQ147" s="95"/>
      <c r="AR147" s="49"/>
      <c r="AS147" s="95"/>
      <c r="AT147" s="49"/>
      <c r="AU147" s="95"/>
      <c r="AV147" s="49"/>
      <c r="AW147" s="49"/>
      <c r="AX147" s="49"/>
      <c r="AY147" s="49"/>
      <c r="AZ147" s="49"/>
      <c r="BA147" s="95"/>
      <c r="BB147" s="49"/>
      <c r="BC147" s="95"/>
      <c r="BD147" s="49"/>
      <c r="BE147" s="49"/>
      <c r="BF147" s="95"/>
      <c r="BG147" s="415">
        <f t="shared" si="29"/>
        <v>0</v>
      </c>
      <c r="BH147" s="47"/>
      <c r="BI147" s="49"/>
      <c r="BJ147" s="49"/>
      <c r="BK147" s="49"/>
      <c r="BL147" s="47"/>
      <c r="BM147" s="95"/>
      <c r="BN147" s="47"/>
      <c r="BO147" s="415">
        <f t="shared" si="27"/>
        <v>0</v>
      </c>
      <c r="BP147" s="83"/>
      <c r="BQ147" s="147">
        <f t="shared" si="26"/>
        <v>0</v>
      </c>
      <c r="BR147" s="346" t="s">
        <v>492</v>
      </c>
      <c r="BS147" s="306" t="s">
        <v>123</v>
      </c>
      <c r="BT147" s="421">
        <f>BQ147</f>
        <v>0</v>
      </c>
      <c r="BU147" s="53"/>
    </row>
    <row r="148" spans="1:73" ht="24.75">
      <c r="A148" s="548">
        <f>A147+1</f>
        <v>62</v>
      </c>
      <c r="B148" s="556" t="s">
        <v>169</v>
      </c>
      <c r="C148" s="333" t="s">
        <v>123</v>
      </c>
      <c r="D148" s="47" t="s">
        <v>105</v>
      </c>
      <c r="E148" s="47"/>
      <c r="F148" s="47"/>
      <c r="G148" s="47"/>
      <c r="H148" s="95"/>
      <c r="I148" s="47"/>
      <c r="J148" s="47"/>
      <c r="K148" s="47"/>
      <c r="L148" s="49"/>
      <c r="M148" s="47"/>
      <c r="N148" s="47"/>
      <c r="O148" s="47"/>
      <c r="P148" s="47"/>
      <c r="Q148" s="47">
        <v>68</v>
      </c>
      <c r="R148" s="95"/>
      <c r="S148" s="49"/>
      <c r="T148" s="47"/>
      <c r="U148" s="47"/>
      <c r="V148" s="95"/>
      <c r="W148" s="47"/>
      <c r="X148" s="47"/>
      <c r="Y148" s="49"/>
      <c r="Z148" s="95"/>
      <c r="AA148" s="47"/>
      <c r="AB148" s="47"/>
      <c r="AC148" s="47"/>
      <c r="AD148" s="413">
        <f aca="true" t="shared" si="30" ref="AD148:AD153">SUM(E148:AC148)</f>
        <v>68</v>
      </c>
      <c r="AE148" s="49"/>
      <c r="AF148" s="49"/>
      <c r="AG148" s="49"/>
      <c r="AH148" s="49"/>
      <c r="AI148" s="49"/>
      <c r="AJ148" s="47"/>
      <c r="AK148" s="49"/>
      <c r="AL148" s="95"/>
      <c r="AM148" s="68"/>
      <c r="AN148" s="49"/>
      <c r="AO148" s="49"/>
      <c r="AP148" s="49"/>
      <c r="AQ148" s="95"/>
      <c r="AR148" s="49"/>
      <c r="AS148" s="95"/>
      <c r="AT148" s="49"/>
      <c r="AU148" s="95"/>
      <c r="AV148" s="49"/>
      <c r="AW148" s="49"/>
      <c r="AX148" s="49"/>
      <c r="AY148" s="49"/>
      <c r="AZ148" s="49"/>
      <c r="BA148" s="95"/>
      <c r="BB148" s="49"/>
      <c r="BC148" s="95"/>
      <c r="BD148" s="49"/>
      <c r="BE148" s="49"/>
      <c r="BF148" s="95"/>
      <c r="BG148" s="415">
        <f>SUM(AE148:BF148)</f>
        <v>0</v>
      </c>
      <c r="BH148" s="47"/>
      <c r="BI148" s="49"/>
      <c r="BJ148" s="49"/>
      <c r="BK148" s="49"/>
      <c r="BL148" s="47"/>
      <c r="BM148" s="95"/>
      <c r="BN148" s="47"/>
      <c r="BO148" s="415">
        <f>SUM(BH148:BN148)</f>
        <v>0</v>
      </c>
      <c r="BP148" s="83">
        <f>BO148+BG148+AD148</f>
        <v>68</v>
      </c>
      <c r="BQ148" s="147">
        <f t="shared" si="26"/>
        <v>17</v>
      </c>
      <c r="BR148" s="564" t="s">
        <v>169</v>
      </c>
      <c r="BS148" s="306" t="s">
        <v>123</v>
      </c>
      <c r="BT148" s="54"/>
      <c r="BU148" s="53"/>
    </row>
    <row r="149" spans="1:73" ht="15">
      <c r="A149" s="549"/>
      <c r="B149" s="557"/>
      <c r="C149" s="333" t="s">
        <v>114</v>
      </c>
      <c r="D149" s="47" t="s">
        <v>105</v>
      </c>
      <c r="E149" s="47"/>
      <c r="F149" s="47"/>
      <c r="G149" s="47"/>
      <c r="H149" s="95"/>
      <c r="I149" s="47"/>
      <c r="J149" s="47"/>
      <c r="K149" s="47"/>
      <c r="L149" s="49"/>
      <c r="M149" s="47"/>
      <c r="N149" s="47"/>
      <c r="O149" s="47"/>
      <c r="P149" s="47"/>
      <c r="Q149" s="47"/>
      <c r="R149" s="95">
        <v>20</v>
      </c>
      <c r="S149" s="49"/>
      <c r="T149" s="47"/>
      <c r="U149" s="47"/>
      <c r="V149" s="95"/>
      <c r="W149" s="47"/>
      <c r="X149" s="47"/>
      <c r="Y149" s="49"/>
      <c r="Z149" s="95"/>
      <c r="AA149" s="47"/>
      <c r="AB149" s="47"/>
      <c r="AC149" s="47"/>
      <c r="AD149" s="413">
        <f t="shared" si="30"/>
        <v>20</v>
      </c>
      <c r="AE149" s="49"/>
      <c r="AF149" s="49"/>
      <c r="AG149" s="49"/>
      <c r="AH149" s="49"/>
      <c r="AI149" s="49"/>
      <c r="AJ149" s="47"/>
      <c r="AK149" s="49"/>
      <c r="AL149" s="95"/>
      <c r="AM149" s="68"/>
      <c r="AN149" s="49"/>
      <c r="AO149" s="49"/>
      <c r="AP149" s="49"/>
      <c r="AQ149" s="95"/>
      <c r="AR149" s="49"/>
      <c r="AS149" s="95"/>
      <c r="AT149" s="49"/>
      <c r="AU149" s="95"/>
      <c r="AV149" s="49"/>
      <c r="AW149" s="49"/>
      <c r="AX149" s="49"/>
      <c r="AY149" s="49"/>
      <c r="AZ149" s="49"/>
      <c r="BA149" s="95"/>
      <c r="BB149" s="49"/>
      <c r="BC149" s="95"/>
      <c r="BD149" s="49"/>
      <c r="BE149" s="49"/>
      <c r="BF149" s="95"/>
      <c r="BG149" s="415">
        <f>SUM(AE149:BF149)</f>
        <v>0</v>
      </c>
      <c r="BH149" s="47"/>
      <c r="BI149" s="49"/>
      <c r="BJ149" s="49"/>
      <c r="BK149" s="49"/>
      <c r="BL149" s="47"/>
      <c r="BM149" s="95"/>
      <c r="BN149" s="47"/>
      <c r="BO149" s="415">
        <f>SUM(BH149:BN149)</f>
        <v>0</v>
      </c>
      <c r="BP149" s="83">
        <f>BO149+BG149+AD149</f>
        <v>20</v>
      </c>
      <c r="BQ149" s="147">
        <f t="shared" si="26"/>
        <v>5</v>
      </c>
      <c r="BR149" s="565"/>
      <c r="BS149" s="306" t="s">
        <v>114</v>
      </c>
      <c r="BT149" s="421">
        <f>BQ148+BQ149</f>
        <v>22</v>
      </c>
      <c r="BU149" s="53"/>
    </row>
    <row r="150" spans="1:73" ht="24.75">
      <c r="A150" s="310">
        <f>A148+1</f>
        <v>63</v>
      </c>
      <c r="B150" s="305" t="s">
        <v>466</v>
      </c>
      <c r="C150" s="333" t="s">
        <v>123</v>
      </c>
      <c r="D150" s="47"/>
      <c r="E150" s="47"/>
      <c r="F150" s="47"/>
      <c r="G150" s="47"/>
      <c r="H150" s="95"/>
      <c r="I150" s="47"/>
      <c r="J150" s="47"/>
      <c r="K150" s="47"/>
      <c r="L150" s="49"/>
      <c r="M150" s="47"/>
      <c r="N150" s="47"/>
      <c r="O150" s="47"/>
      <c r="P150" s="47"/>
      <c r="Q150" s="47"/>
      <c r="R150" s="95"/>
      <c r="S150" s="49"/>
      <c r="T150" s="47">
        <v>68</v>
      </c>
      <c r="U150" s="47"/>
      <c r="V150" s="95"/>
      <c r="W150" s="47"/>
      <c r="X150" s="47"/>
      <c r="Y150" s="49"/>
      <c r="Z150" s="95"/>
      <c r="AA150" s="47"/>
      <c r="AB150" s="47"/>
      <c r="AC150" s="47"/>
      <c r="AD150" s="413">
        <f t="shared" si="30"/>
        <v>68</v>
      </c>
      <c r="AE150" s="49"/>
      <c r="AF150" s="49"/>
      <c r="AG150" s="49"/>
      <c r="AH150" s="49"/>
      <c r="AI150" s="49"/>
      <c r="AJ150" s="47"/>
      <c r="AK150" s="49"/>
      <c r="AL150" s="95"/>
      <c r="AM150" s="68"/>
      <c r="AN150" s="49"/>
      <c r="AO150" s="49"/>
      <c r="AP150" s="49"/>
      <c r="AQ150" s="95"/>
      <c r="AR150" s="49"/>
      <c r="AS150" s="95"/>
      <c r="AT150" s="49"/>
      <c r="AU150" s="95"/>
      <c r="AV150" s="49"/>
      <c r="AW150" s="49"/>
      <c r="AX150" s="49"/>
      <c r="AY150" s="49"/>
      <c r="AZ150" s="49"/>
      <c r="BA150" s="95"/>
      <c r="BB150" s="49"/>
      <c r="BC150" s="95"/>
      <c r="BD150" s="49"/>
      <c r="BE150" s="49"/>
      <c r="BF150" s="95"/>
      <c r="BG150" s="415">
        <f>SUM(AE150:BF150)</f>
        <v>0</v>
      </c>
      <c r="BH150" s="47"/>
      <c r="BI150" s="49"/>
      <c r="BJ150" s="49"/>
      <c r="BK150" s="49"/>
      <c r="BL150" s="47"/>
      <c r="BM150" s="95"/>
      <c r="BN150" s="47"/>
      <c r="BO150" s="415">
        <f>SUM(BH150:BN150)</f>
        <v>0</v>
      </c>
      <c r="BP150" s="83">
        <f>BO150+BG150+AD150</f>
        <v>68</v>
      </c>
      <c r="BQ150" s="147">
        <f t="shared" si="26"/>
        <v>17</v>
      </c>
      <c r="BR150" s="346" t="s">
        <v>167</v>
      </c>
      <c r="BS150" s="306" t="s">
        <v>123</v>
      </c>
      <c r="BT150" s="421">
        <f>BQ150</f>
        <v>17</v>
      </c>
      <c r="BU150" s="53"/>
    </row>
    <row r="151" spans="1:73" ht="15">
      <c r="A151" s="548">
        <f>A150+1</f>
        <v>64</v>
      </c>
      <c r="B151" s="556" t="s">
        <v>129</v>
      </c>
      <c r="C151" s="333" t="s">
        <v>112</v>
      </c>
      <c r="D151" s="47" t="s">
        <v>105</v>
      </c>
      <c r="E151" s="47"/>
      <c r="F151" s="47"/>
      <c r="G151" s="47"/>
      <c r="H151" s="95"/>
      <c r="I151" s="47"/>
      <c r="J151" s="47"/>
      <c r="K151" s="47"/>
      <c r="L151" s="49"/>
      <c r="M151" s="47"/>
      <c r="N151" s="47"/>
      <c r="O151" s="47"/>
      <c r="P151" s="47"/>
      <c r="Q151" s="47"/>
      <c r="R151" s="95"/>
      <c r="S151" s="49"/>
      <c r="T151" s="49"/>
      <c r="U151" s="47"/>
      <c r="V151" s="95"/>
      <c r="W151" s="47"/>
      <c r="X151" s="47"/>
      <c r="Y151" s="49"/>
      <c r="Z151" s="95"/>
      <c r="AA151" s="47"/>
      <c r="AB151" s="47"/>
      <c r="AC151" s="47"/>
      <c r="AD151" s="413">
        <f t="shared" si="30"/>
        <v>0</v>
      </c>
      <c r="AE151" s="49"/>
      <c r="AF151" s="49"/>
      <c r="AG151" s="49"/>
      <c r="AH151" s="49"/>
      <c r="AI151" s="49"/>
      <c r="AJ151" s="47"/>
      <c r="AK151" s="49"/>
      <c r="AL151" s="95"/>
      <c r="AM151" s="68"/>
      <c r="AN151" s="49"/>
      <c r="AO151" s="49"/>
      <c r="AP151" s="49"/>
      <c r="AQ151" s="95"/>
      <c r="AR151" s="49"/>
      <c r="AS151" s="95"/>
      <c r="AT151" s="49"/>
      <c r="AU151" s="95"/>
      <c r="AV151" s="49"/>
      <c r="AW151" s="49"/>
      <c r="AX151" s="49"/>
      <c r="AY151" s="49"/>
      <c r="AZ151" s="49"/>
      <c r="BA151" s="95"/>
      <c r="BB151" s="49"/>
      <c r="BC151" s="95"/>
      <c r="BD151" s="49"/>
      <c r="BE151" s="49"/>
      <c r="BF151" s="95"/>
      <c r="BG151" s="415">
        <f>SUM(AE151:BF151)</f>
        <v>0</v>
      </c>
      <c r="BH151" s="47"/>
      <c r="BI151" s="49"/>
      <c r="BJ151" s="49"/>
      <c r="BK151" s="49"/>
      <c r="BL151" s="47"/>
      <c r="BM151" s="95"/>
      <c r="BN151" s="47">
        <v>4</v>
      </c>
      <c r="BO151" s="415">
        <f>SUM(BH151:BN151)</f>
        <v>4</v>
      </c>
      <c r="BP151" s="83">
        <f>BO151+BG151+AD151</f>
        <v>4</v>
      </c>
      <c r="BQ151" s="147">
        <f t="shared" si="26"/>
        <v>1</v>
      </c>
      <c r="BR151" s="564" t="s">
        <v>129</v>
      </c>
      <c r="BS151" s="306" t="s">
        <v>112</v>
      </c>
      <c r="BT151" s="54"/>
      <c r="BU151" s="53"/>
    </row>
    <row r="152" spans="1:73" ht="24">
      <c r="A152" s="549"/>
      <c r="B152" s="557"/>
      <c r="C152" s="324" t="s">
        <v>130</v>
      </c>
      <c r="D152" s="47" t="s">
        <v>105</v>
      </c>
      <c r="E152" s="47"/>
      <c r="F152" s="47"/>
      <c r="G152" s="47"/>
      <c r="H152" s="95"/>
      <c r="I152" s="47"/>
      <c r="J152" s="47"/>
      <c r="K152" s="47"/>
      <c r="L152" s="49"/>
      <c r="M152" s="47"/>
      <c r="N152" s="47"/>
      <c r="O152" s="47"/>
      <c r="P152" s="47"/>
      <c r="Q152" s="47"/>
      <c r="R152" s="95"/>
      <c r="S152" s="49"/>
      <c r="T152" s="49"/>
      <c r="U152" s="47"/>
      <c r="V152" s="95"/>
      <c r="W152" s="47"/>
      <c r="X152" s="47"/>
      <c r="Y152" s="49"/>
      <c r="Z152" s="95"/>
      <c r="AA152" s="47"/>
      <c r="AB152" s="47"/>
      <c r="AC152" s="47"/>
      <c r="AD152" s="413">
        <f t="shared" si="30"/>
        <v>0</v>
      </c>
      <c r="AE152" s="49"/>
      <c r="AF152" s="49"/>
      <c r="AG152" s="49"/>
      <c r="AH152" s="49"/>
      <c r="AI152" s="49"/>
      <c r="AJ152" s="47">
        <v>32</v>
      </c>
      <c r="AK152" s="49"/>
      <c r="AL152" s="95"/>
      <c r="AM152" s="68"/>
      <c r="AN152" s="49"/>
      <c r="AO152" s="49"/>
      <c r="AP152" s="49"/>
      <c r="AQ152" s="95"/>
      <c r="AR152" s="49"/>
      <c r="AS152" s="95"/>
      <c r="AT152" s="49"/>
      <c r="AU152" s="95"/>
      <c r="AV152" s="49"/>
      <c r="AW152" s="49"/>
      <c r="AX152" s="49"/>
      <c r="AY152" s="49"/>
      <c r="AZ152" s="49"/>
      <c r="BA152" s="95"/>
      <c r="BB152" s="49"/>
      <c r="BC152" s="95"/>
      <c r="BD152" s="49"/>
      <c r="BE152" s="49"/>
      <c r="BF152" s="95"/>
      <c r="BG152" s="415">
        <f>SUM(AE152:BF152)</f>
        <v>32</v>
      </c>
      <c r="BH152" s="47"/>
      <c r="BI152" s="49"/>
      <c r="BJ152" s="49"/>
      <c r="BK152" s="49"/>
      <c r="BL152" s="47"/>
      <c r="BM152" s="95"/>
      <c r="BN152" s="47">
        <v>20</v>
      </c>
      <c r="BO152" s="415">
        <f>SUM(BH152:BN152)</f>
        <v>20</v>
      </c>
      <c r="BP152" s="83">
        <f>BO152+BG152+AD152</f>
        <v>52</v>
      </c>
      <c r="BQ152" s="147">
        <f t="shared" si="26"/>
        <v>13</v>
      </c>
      <c r="BR152" s="565"/>
      <c r="BS152" s="93" t="s">
        <v>130</v>
      </c>
      <c r="BT152" s="421">
        <f>BQ151+BQ152</f>
        <v>14</v>
      </c>
      <c r="BU152" s="53"/>
    </row>
    <row r="153" spans="1:73" ht="25.5">
      <c r="A153" s="312">
        <f>A151+1</f>
        <v>65</v>
      </c>
      <c r="B153" s="301" t="s">
        <v>144</v>
      </c>
      <c r="C153" s="337" t="s">
        <v>480</v>
      </c>
      <c r="D153" s="47"/>
      <c r="E153" s="47"/>
      <c r="F153" s="47"/>
      <c r="G153" s="47"/>
      <c r="H153" s="95"/>
      <c r="I153" s="47"/>
      <c r="J153" s="47"/>
      <c r="K153" s="47"/>
      <c r="L153" s="49"/>
      <c r="M153" s="47"/>
      <c r="N153" s="47"/>
      <c r="O153" s="47"/>
      <c r="P153" s="47"/>
      <c r="Q153" s="47"/>
      <c r="R153" s="95"/>
      <c r="S153" s="49"/>
      <c r="T153" s="47"/>
      <c r="U153" s="47"/>
      <c r="V153" s="95"/>
      <c r="W153" s="47"/>
      <c r="X153" s="47"/>
      <c r="Y153" s="49"/>
      <c r="Z153" s="95"/>
      <c r="AA153" s="47"/>
      <c r="AB153" s="47"/>
      <c r="AC153" s="47"/>
      <c r="AD153" s="413">
        <f t="shared" si="30"/>
        <v>0</v>
      </c>
      <c r="AE153" s="49"/>
      <c r="AF153" s="49"/>
      <c r="AG153" s="49"/>
      <c r="AH153" s="49"/>
      <c r="AI153" s="49"/>
      <c r="AJ153" s="47"/>
      <c r="AK153" s="49"/>
      <c r="AL153" s="95"/>
      <c r="AM153" s="68"/>
      <c r="AN153" s="49"/>
      <c r="AO153" s="49"/>
      <c r="AP153" s="49"/>
      <c r="AQ153" s="95"/>
      <c r="AR153" s="49"/>
      <c r="AS153" s="95"/>
      <c r="AT153" s="49"/>
      <c r="AU153" s="95"/>
      <c r="AV153" s="49"/>
      <c r="AW153" s="49"/>
      <c r="AX153" s="49"/>
      <c r="AY153" s="49"/>
      <c r="AZ153" s="49"/>
      <c r="BA153" s="95"/>
      <c r="BB153" s="49"/>
      <c r="BC153" s="95"/>
      <c r="BD153" s="49"/>
      <c r="BE153" s="49"/>
      <c r="BF153" s="95"/>
      <c r="BG153" s="415"/>
      <c r="BH153" s="47"/>
      <c r="BI153" s="49"/>
      <c r="BJ153" s="49"/>
      <c r="BK153" s="49"/>
      <c r="BL153" s="47"/>
      <c r="BM153" s="95"/>
      <c r="BN153" s="47"/>
      <c r="BO153" s="415"/>
      <c r="BP153" s="83"/>
      <c r="BQ153" s="147">
        <f t="shared" si="26"/>
        <v>0</v>
      </c>
      <c r="BR153" s="326" t="s">
        <v>458</v>
      </c>
      <c r="BS153" s="306" t="s">
        <v>143</v>
      </c>
      <c r="BT153" s="421">
        <f>BQ153</f>
        <v>0</v>
      </c>
      <c r="BU153" s="53"/>
    </row>
    <row r="154" spans="1:73" ht="15">
      <c r="A154" s="548">
        <f>A153+1</f>
        <v>66</v>
      </c>
      <c r="B154" s="556" t="s">
        <v>489</v>
      </c>
      <c r="C154" s="423" t="s">
        <v>114</v>
      </c>
      <c r="D154" s="49"/>
      <c r="E154" s="47"/>
      <c r="F154" s="47"/>
      <c r="G154" s="47"/>
      <c r="H154" s="95"/>
      <c r="I154" s="47"/>
      <c r="J154" s="47"/>
      <c r="K154" s="47"/>
      <c r="L154" s="49"/>
      <c r="M154" s="47"/>
      <c r="N154" s="47"/>
      <c r="O154" s="47"/>
      <c r="P154" s="47"/>
      <c r="Q154" s="47"/>
      <c r="R154" s="95"/>
      <c r="S154" s="49"/>
      <c r="T154" s="47"/>
      <c r="U154" s="47"/>
      <c r="V154" s="95"/>
      <c r="W154" s="47"/>
      <c r="X154" s="47"/>
      <c r="Y154" s="49"/>
      <c r="Z154" s="95"/>
      <c r="AA154" s="47"/>
      <c r="AB154" s="47"/>
      <c r="AC154" s="47"/>
      <c r="AD154" s="413">
        <f aca="true" t="shared" si="31" ref="AD154:AD192">SUM(E154:AC154)</f>
        <v>0</v>
      </c>
      <c r="AE154" s="49"/>
      <c r="AF154" s="49"/>
      <c r="AG154" s="49"/>
      <c r="AH154" s="49"/>
      <c r="AI154" s="49"/>
      <c r="AJ154" s="47"/>
      <c r="AK154" s="49"/>
      <c r="AL154" s="95"/>
      <c r="AM154" s="49"/>
      <c r="AN154" s="49"/>
      <c r="AO154" s="49"/>
      <c r="AP154" s="49"/>
      <c r="AQ154" s="95">
        <v>4</v>
      </c>
      <c r="AR154" s="49"/>
      <c r="AS154" s="95"/>
      <c r="AT154" s="49"/>
      <c r="AU154" s="95"/>
      <c r="AV154" s="49"/>
      <c r="AW154" s="49"/>
      <c r="AX154" s="49"/>
      <c r="AY154" s="49"/>
      <c r="AZ154" s="49"/>
      <c r="BA154" s="95">
        <v>4</v>
      </c>
      <c r="BB154" s="49"/>
      <c r="BC154" s="95">
        <v>4</v>
      </c>
      <c r="BD154" s="49"/>
      <c r="BE154" s="49"/>
      <c r="BF154" s="417">
        <v>6</v>
      </c>
      <c r="BG154" s="415">
        <f aca="true" t="shared" si="32" ref="BG154:BG192">SUM(AE154:BF154)</f>
        <v>18</v>
      </c>
      <c r="BH154" s="47"/>
      <c r="BI154" s="49"/>
      <c r="BJ154" s="49"/>
      <c r="BK154" s="49"/>
      <c r="BL154" s="47"/>
      <c r="BM154" s="417">
        <v>6</v>
      </c>
      <c r="BN154" s="47"/>
      <c r="BO154" s="415">
        <f aca="true" t="shared" si="33" ref="BO154:BO192">SUM(BH154:BN154)</f>
        <v>6</v>
      </c>
      <c r="BP154" s="83">
        <f aca="true" t="shared" si="34" ref="BP154:BP192">BO154+BG154+AD154</f>
        <v>24</v>
      </c>
      <c r="BQ154" s="147">
        <f t="shared" si="26"/>
        <v>6</v>
      </c>
      <c r="BR154" s="564" t="s">
        <v>201</v>
      </c>
      <c r="BS154" s="349" t="s">
        <v>114</v>
      </c>
      <c r="BT154" s="54"/>
      <c r="BU154" s="53"/>
    </row>
    <row r="155" spans="1:73" ht="15">
      <c r="A155" s="550"/>
      <c r="B155" s="559"/>
      <c r="C155" s="334" t="s">
        <v>112</v>
      </c>
      <c r="D155" s="49"/>
      <c r="E155" s="47"/>
      <c r="F155" s="47"/>
      <c r="G155" s="47"/>
      <c r="H155" s="95"/>
      <c r="I155" s="47"/>
      <c r="J155" s="47"/>
      <c r="K155" s="47"/>
      <c r="L155" s="49"/>
      <c r="M155" s="47"/>
      <c r="N155" s="47"/>
      <c r="O155" s="47"/>
      <c r="P155" s="47"/>
      <c r="Q155" s="47"/>
      <c r="R155" s="95"/>
      <c r="S155" s="49"/>
      <c r="T155" s="47"/>
      <c r="U155" s="47"/>
      <c r="V155" s="95"/>
      <c r="W155" s="47"/>
      <c r="X155" s="47"/>
      <c r="Y155" s="49"/>
      <c r="Z155" s="95"/>
      <c r="AA155" s="47"/>
      <c r="AB155" s="47"/>
      <c r="AC155" s="47"/>
      <c r="AD155" s="413">
        <f t="shared" si="31"/>
        <v>0</v>
      </c>
      <c r="AE155" s="49"/>
      <c r="AF155" s="49"/>
      <c r="AG155" s="49"/>
      <c r="AH155" s="49"/>
      <c r="AI155" s="49"/>
      <c r="AJ155" s="47"/>
      <c r="AK155" s="49"/>
      <c r="AL155" s="95"/>
      <c r="AM155" s="49"/>
      <c r="AN155" s="49"/>
      <c r="AO155" s="49"/>
      <c r="AP155" s="49"/>
      <c r="AQ155" s="95"/>
      <c r="AR155" s="49"/>
      <c r="AS155" s="95"/>
      <c r="AT155" s="49"/>
      <c r="AU155" s="95"/>
      <c r="AV155" s="49"/>
      <c r="AW155" s="49"/>
      <c r="AX155" s="49"/>
      <c r="AY155" s="49"/>
      <c r="AZ155" s="49"/>
      <c r="BA155" s="95"/>
      <c r="BB155" s="49"/>
      <c r="BC155" s="95"/>
      <c r="BD155" s="49"/>
      <c r="BE155" s="49"/>
      <c r="BF155" s="95"/>
      <c r="BG155" s="415">
        <f t="shared" si="32"/>
        <v>0</v>
      </c>
      <c r="BH155" s="47"/>
      <c r="BI155" s="49"/>
      <c r="BJ155" s="49"/>
      <c r="BK155" s="49"/>
      <c r="BL155" s="47"/>
      <c r="BM155" s="95"/>
      <c r="BN155" s="47"/>
      <c r="BO155" s="415">
        <f t="shared" si="33"/>
        <v>0</v>
      </c>
      <c r="BP155" s="83">
        <f t="shared" si="34"/>
        <v>0</v>
      </c>
      <c r="BQ155" s="147">
        <f t="shared" si="26"/>
        <v>0</v>
      </c>
      <c r="BR155" s="577"/>
      <c r="BS155" s="349" t="s">
        <v>112</v>
      </c>
      <c r="BT155" s="54"/>
      <c r="BU155" s="53"/>
    </row>
    <row r="156" spans="1:73" ht="20.25" customHeight="1">
      <c r="A156" s="549"/>
      <c r="B156" s="557"/>
      <c r="C156" s="334" t="s">
        <v>491</v>
      </c>
      <c r="D156" s="49"/>
      <c r="E156" s="47"/>
      <c r="F156" s="47"/>
      <c r="G156" s="47"/>
      <c r="H156" s="95"/>
      <c r="I156" s="47"/>
      <c r="J156" s="47"/>
      <c r="K156" s="47"/>
      <c r="L156" s="49"/>
      <c r="M156" s="47"/>
      <c r="N156" s="47"/>
      <c r="O156" s="47"/>
      <c r="P156" s="47"/>
      <c r="Q156" s="47"/>
      <c r="R156" s="95"/>
      <c r="S156" s="49"/>
      <c r="T156" s="47"/>
      <c r="U156" s="47"/>
      <c r="V156" s="95"/>
      <c r="W156" s="47"/>
      <c r="X156" s="47"/>
      <c r="Y156" s="49"/>
      <c r="Z156" s="95"/>
      <c r="AA156" s="47"/>
      <c r="AB156" s="47"/>
      <c r="AC156" s="47"/>
      <c r="AD156" s="413">
        <f t="shared" si="31"/>
        <v>0</v>
      </c>
      <c r="AE156" s="49"/>
      <c r="AF156" s="49"/>
      <c r="AG156" s="49"/>
      <c r="AH156" s="49"/>
      <c r="AI156" s="49"/>
      <c r="AJ156" s="47"/>
      <c r="AK156" s="49"/>
      <c r="AL156" s="95"/>
      <c r="AM156" s="49"/>
      <c r="AN156" s="49"/>
      <c r="AO156" s="49"/>
      <c r="AP156" s="49"/>
      <c r="AQ156" s="95"/>
      <c r="AR156" s="49"/>
      <c r="AS156" s="95"/>
      <c r="AT156" s="49"/>
      <c r="AU156" s="95"/>
      <c r="AV156" s="49">
        <v>4</v>
      </c>
      <c r="AW156" s="49">
        <v>4</v>
      </c>
      <c r="AX156" s="49">
        <v>4</v>
      </c>
      <c r="AY156" s="49">
        <v>4</v>
      </c>
      <c r="AZ156" s="49"/>
      <c r="BA156" s="95"/>
      <c r="BB156" s="49"/>
      <c r="BC156" s="95"/>
      <c r="BD156" s="49"/>
      <c r="BE156" s="49"/>
      <c r="BF156" s="95"/>
      <c r="BG156" s="415">
        <f t="shared" si="32"/>
        <v>16</v>
      </c>
      <c r="BH156" s="47"/>
      <c r="BI156" s="49"/>
      <c r="BJ156" s="49"/>
      <c r="BK156" s="49"/>
      <c r="BL156" s="47"/>
      <c r="BM156" s="95"/>
      <c r="BN156" s="47"/>
      <c r="BO156" s="415">
        <f t="shared" si="33"/>
        <v>0</v>
      </c>
      <c r="BP156" s="83">
        <f t="shared" si="34"/>
        <v>16</v>
      </c>
      <c r="BQ156" s="147">
        <f t="shared" si="26"/>
        <v>4</v>
      </c>
      <c r="BR156" s="565"/>
      <c r="BS156" s="349" t="s">
        <v>139</v>
      </c>
      <c r="BT156" s="421">
        <f>BQ154+BQ155+BQ156</f>
        <v>10</v>
      </c>
      <c r="BU156" s="53"/>
    </row>
    <row r="157" spans="1:73" ht="24">
      <c r="A157" s="548">
        <f>A154+1</f>
        <v>67</v>
      </c>
      <c r="B157" s="556" t="s">
        <v>202</v>
      </c>
      <c r="C157" s="329" t="s">
        <v>130</v>
      </c>
      <c r="D157" s="49">
        <v>2</v>
      </c>
      <c r="E157" s="47"/>
      <c r="F157" s="47"/>
      <c r="G157" s="47"/>
      <c r="H157" s="95"/>
      <c r="I157" s="47"/>
      <c r="J157" s="47"/>
      <c r="K157" s="47"/>
      <c r="L157" s="49"/>
      <c r="M157" s="47"/>
      <c r="N157" s="47"/>
      <c r="O157" s="47"/>
      <c r="P157" s="47"/>
      <c r="Q157" s="47"/>
      <c r="R157" s="95"/>
      <c r="S157" s="49"/>
      <c r="T157" s="47"/>
      <c r="U157" s="47"/>
      <c r="V157" s="95"/>
      <c r="W157" s="47"/>
      <c r="X157" s="47"/>
      <c r="Y157" s="49"/>
      <c r="Z157" s="95"/>
      <c r="AA157" s="47"/>
      <c r="AB157" s="47"/>
      <c r="AC157" s="47"/>
      <c r="AD157" s="413">
        <f t="shared" si="31"/>
        <v>0</v>
      </c>
      <c r="AE157" s="49"/>
      <c r="AF157" s="49">
        <v>32</v>
      </c>
      <c r="AG157" s="49">
        <v>32</v>
      </c>
      <c r="AH157" s="49"/>
      <c r="AI157" s="49"/>
      <c r="AJ157" s="47"/>
      <c r="AK157" s="49"/>
      <c r="AL157" s="95"/>
      <c r="AM157" s="49"/>
      <c r="AN157" s="49"/>
      <c r="AO157" s="49"/>
      <c r="AP157" s="49"/>
      <c r="AQ157" s="95"/>
      <c r="AR157" s="49"/>
      <c r="AS157" s="95"/>
      <c r="AT157" s="49"/>
      <c r="AU157" s="95"/>
      <c r="AV157" s="49"/>
      <c r="AW157" s="49"/>
      <c r="AX157" s="49"/>
      <c r="AY157" s="49"/>
      <c r="AZ157" s="49"/>
      <c r="BA157" s="95"/>
      <c r="BB157" s="49"/>
      <c r="BC157" s="95"/>
      <c r="BD157" s="49"/>
      <c r="BE157" s="49"/>
      <c r="BF157" s="95"/>
      <c r="BG157" s="415">
        <f t="shared" si="32"/>
        <v>64</v>
      </c>
      <c r="BH157" s="47"/>
      <c r="BI157" s="49"/>
      <c r="BJ157" s="49"/>
      <c r="BK157" s="49"/>
      <c r="BL157" s="47"/>
      <c r="BM157" s="95"/>
      <c r="BN157" s="47"/>
      <c r="BO157" s="415">
        <f t="shared" si="33"/>
        <v>0</v>
      </c>
      <c r="BP157" s="83">
        <f t="shared" si="34"/>
        <v>64</v>
      </c>
      <c r="BQ157" s="147">
        <f t="shared" si="26"/>
        <v>16</v>
      </c>
      <c r="BR157" s="564" t="s">
        <v>202</v>
      </c>
      <c r="BS157" s="107" t="s">
        <v>130</v>
      </c>
      <c r="BT157" s="54"/>
      <c r="BU157" s="53"/>
    </row>
    <row r="158" spans="1:73" ht="15">
      <c r="A158" s="549"/>
      <c r="B158" s="557"/>
      <c r="C158" s="329" t="s">
        <v>114</v>
      </c>
      <c r="D158" s="49">
        <v>2</v>
      </c>
      <c r="E158" s="47"/>
      <c r="F158" s="47"/>
      <c r="G158" s="47"/>
      <c r="H158" s="95"/>
      <c r="I158" s="47"/>
      <c r="J158" s="47"/>
      <c r="K158" s="47"/>
      <c r="L158" s="49"/>
      <c r="M158" s="47"/>
      <c r="N158" s="47"/>
      <c r="O158" s="47"/>
      <c r="P158" s="47"/>
      <c r="Q158" s="47"/>
      <c r="R158" s="95"/>
      <c r="S158" s="49"/>
      <c r="T158" s="47"/>
      <c r="U158" s="47"/>
      <c r="V158" s="95"/>
      <c r="W158" s="47"/>
      <c r="X158" s="47"/>
      <c r="Y158" s="49"/>
      <c r="Z158" s="95"/>
      <c r="AA158" s="47"/>
      <c r="AB158" s="47"/>
      <c r="AC158" s="47"/>
      <c r="AD158" s="413">
        <f t="shared" si="31"/>
        <v>0</v>
      </c>
      <c r="AE158" s="49"/>
      <c r="AF158" s="49"/>
      <c r="AG158" s="49"/>
      <c r="AH158" s="49"/>
      <c r="AI158" s="49"/>
      <c r="AJ158" s="47"/>
      <c r="AK158" s="49"/>
      <c r="AL158" s="95"/>
      <c r="AM158" s="49"/>
      <c r="AN158" s="49"/>
      <c r="AO158" s="49"/>
      <c r="AP158" s="49"/>
      <c r="AQ158" s="95"/>
      <c r="AR158" s="49"/>
      <c r="AS158" s="95"/>
      <c r="AT158" s="49"/>
      <c r="AU158" s="95"/>
      <c r="AV158" s="49"/>
      <c r="AW158" s="49"/>
      <c r="AX158" s="49"/>
      <c r="AY158" s="49"/>
      <c r="AZ158" s="49"/>
      <c r="BA158" s="95"/>
      <c r="BB158" s="49"/>
      <c r="BC158" s="95">
        <v>12</v>
      </c>
      <c r="BD158" s="49"/>
      <c r="BE158" s="49"/>
      <c r="BF158" s="95"/>
      <c r="BG158" s="415">
        <f t="shared" si="32"/>
        <v>12</v>
      </c>
      <c r="BH158" s="47"/>
      <c r="BI158" s="49"/>
      <c r="BJ158" s="49"/>
      <c r="BK158" s="49"/>
      <c r="BL158" s="47"/>
      <c r="BM158" s="95"/>
      <c r="BN158" s="47"/>
      <c r="BO158" s="415">
        <f t="shared" si="33"/>
        <v>0</v>
      </c>
      <c r="BP158" s="83">
        <f t="shared" si="34"/>
        <v>12</v>
      </c>
      <c r="BQ158" s="147">
        <f t="shared" si="26"/>
        <v>3</v>
      </c>
      <c r="BR158" s="565"/>
      <c r="BS158" s="107" t="s">
        <v>114</v>
      </c>
      <c r="BT158" s="421">
        <f>BQ157+BQ158</f>
        <v>19</v>
      </c>
      <c r="BU158" s="53"/>
    </row>
    <row r="159" spans="1:73" ht="35.25" customHeight="1">
      <c r="A159" s="310">
        <f>A157+1</f>
        <v>68</v>
      </c>
      <c r="B159" s="303" t="s">
        <v>488</v>
      </c>
      <c r="C159" s="333" t="s">
        <v>114</v>
      </c>
      <c r="D159" s="47"/>
      <c r="E159" s="47"/>
      <c r="F159" s="47"/>
      <c r="G159" s="47"/>
      <c r="H159" s="95"/>
      <c r="I159" s="47"/>
      <c r="J159" s="47"/>
      <c r="K159" s="47"/>
      <c r="L159" s="49"/>
      <c r="M159" s="47"/>
      <c r="N159" s="47"/>
      <c r="O159" s="47"/>
      <c r="P159" s="47"/>
      <c r="Q159" s="47"/>
      <c r="R159" s="95"/>
      <c r="S159" s="49"/>
      <c r="T159" s="47"/>
      <c r="U159" s="47"/>
      <c r="V159" s="95"/>
      <c r="W159" s="47"/>
      <c r="X159" s="47"/>
      <c r="Y159" s="49"/>
      <c r="Z159" s="95"/>
      <c r="AA159" s="47"/>
      <c r="AB159" s="47"/>
      <c r="AC159" s="47"/>
      <c r="AD159" s="413">
        <f t="shared" si="31"/>
        <v>0</v>
      </c>
      <c r="AE159" s="49"/>
      <c r="AF159" s="49"/>
      <c r="AG159" s="49"/>
      <c r="AH159" s="49"/>
      <c r="AI159" s="49"/>
      <c r="AJ159" s="47"/>
      <c r="AK159" s="49"/>
      <c r="AL159" s="95"/>
      <c r="AM159" s="49"/>
      <c r="AN159" s="49"/>
      <c r="AO159" s="49"/>
      <c r="AP159" s="49"/>
      <c r="AQ159" s="95"/>
      <c r="AR159" s="49"/>
      <c r="AS159" s="95"/>
      <c r="AT159" s="49"/>
      <c r="AU159" s="95"/>
      <c r="AV159" s="49"/>
      <c r="AW159" s="49"/>
      <c r="AX159" s="49"/>
      <c r="AY159" s="49"/>
      <c r="AZ159" s="49"/>
      <c r="BA159" s="95"/>
      <c r="BB159" s="49"/>
      <c r="BC159" s="95">
        <v>16</v>
      </c>
      <c r="BD159" s="49"/>
      <c r="BE159" s="49"/>
      <c r="BF159" s="95"/>
      <c r="BG159" s="415">
        <f t="shared" si="32"/>
        <v>16</v>
      </c>
      <c r="BH159" s="47"/>
      <c r="BI159" s="49"/>
      <c r="BJ159" s="49"/>
      <c r="BK159" s="49"/>
      <c r="BL159" s="47"/>
      <c r="BM159" s="95"/>
      <c r="BN159" s="47"/>
      <c r="BO159" s="415">
        <f t="shared" si="33"/>
        <v>0</v>
      </c>
      <c r="BP159" s="83">
        <f t="shared" si="34"/>
        <v>16</v>
      </c>
      <c r="BQ159" s="147">
        <f t="shared" si="26"/>
        <v>4</v>
      </c>
      <c r="BR159" s="350" t="s">
        <v>220</v>
      </c>
      <c r="BS159" s="306" t="s">
        <v>114</v>
      </c>
      <c r="BT159" s="421">
        <f>BQ159</f>
        <v>4</v>
      </c>
      <c r="BU159" s="53"/>
    </row>
    <row r="160" spans="1:73" ht="21.75" customHeight="1">
      <c r="A160" s="548">
        <f>A159+1</f>
        <v>69</v>
      </c>
      <c r="B160" s="551" t="s">
        <v>224</v>
      </c>
      <c r="C160" s="333" t="s">
        <v>461</v>
      </c>
      <c r="D160" s="47">
        <v>2</v>
      </c>
      <c r="E160" s="47"/>
      <c r="F160" s="47"/>
      <c r="G160" s="47"/>
      <c r="H160" s="95"/>
      <c r="I160" s="47"/>
      <c r="J160" s="47"/>
      <c r="K160" s="47"/>
      <c r="L160" s="49"/>
      <c r="M160" s="47"/>
      <c r="N160" s="47"/>
      <c r="O160" s="47"/>
      <c r="P160" s="47">
        <v>8</v>
      </c>
      <c r="Q160" s="47">
        <v>8</v>
      </c>
      <c r="R160" s="95"/>
      <c r="S160" s="49">
        <v>8</v>
      </c>
      <c r="T160" s="47">
        <v>8</v>
      </c>
      <c r="U160" s="47">
        <v>8</v>
      </c>
      <c r="V160" s="95"/>
      <c r="W160" s="47">
        <v>8</v>
      </c>
      <c r="X160" s="47"/>
      <c r="Y160" s="49"/>
      <c r="Z160" s="95"/>
      <c r="AA160" s="47"/>
      <c r="AB160" s="47"/>
      <c r="AC160" s="47"/>
      <c r="AD160" s="413">
        <f t="shared" si="31"/>
        <v>48</v>
      </c>
      <c r="AE160" s="49"/>
      <c r="AF160" s="49"/>
      <c r="AG160" s="49"/>
      <c r="AH160" s="49"/>
      <c r="AI160" s="49"/>
      <c r="AJ160" s="47"/>
      <c r="AK160" s="49"/>
      <c r="AL160" s="95"/>
      <c r="AM160" s="49">
        <v>12</v>
      </c>
      <c r="AN160" s="49"/>
      <c r="AO160" s="49"/>
      <c r="AP160" s="49"/>
      <c r="AQ160" s="95"/>
      <c r="AR160" s="49"/>
      <c r="AS160" s="95"/>
      <c r="AT160" s="49"/>
      <c r="AU160" s="95"/>
      <c r="AV160" s="49"/>
      <c r="AW160" s="49"/>
      <c r="AX160" s="49"/>
      <c r="AY160" s="49"/>
      <c r="AZ160" s="49"/>
      <c r="BA160" s="95"/>
      <c r="BB160" s="49">
        <v>12</v>
      </c>
      <c r="BC160" s="95"/>
      <c r="BD160" s="49">
        <v>12</v>
      </c>
      <c r="BE160" s="49"/>
      <c r="BF160" s="95"/>
      <c r="BG160" s="415">
        <f t="shared" si="32"/>
        <v>36</v>
      </c>
      <c r="BH160" s="47"/>
      <c r="BI160" s="49"/>
      <c r="BJ160" s="49"/>
      <c r="BK160" s="49"/>
      <c r="BL160" s="47"/>
      <c r="BM160" s="95"/>
      <c r="BN160" s="47"/>
      <c r="BO160" s="415">
        <f t="shared" si="33"/>
        <v>0</v>
      </c>
      <c r="BP160" s="83">
        <f t="shared" si="34"/>
        <v>84</v>
      </c>
      <c r="BQ160" s="147">
        <f t="shared" si="26"/>
        <v>21</v>
      </c>
      <c r="BR160" s="580" t="s">
        <v>224</v>
      </c>
      <c r="BS160" s="306" t="s">
        <v>493</v>
      </c>
      <c r="BT160" s="54"/>
      <c r="BU160" s="53"/>
    </row>
    <row r="161" spans="1:73" ht="15">
      <c r="A161" s="550"/>
      <c r="B161" s="558"/>
      <c r="C161" s="333" t="s">
        <v>114</v>
      </c>
      <c r="D161" s="47">
        <v>2</v>
      </c>
      <c r="E161" s="47"/>
      <c r="F161" s="47"/>
      <c r="G161" s="47"/>
      <c r="H161" s="95"/>
      <c r="I161" s="47"/>
      <c r="J161" s="47"/>
      <c r="K161" s="47"/>
      <c r="L161" s="49"/>
      <c r="M161" s="47"/>
      <c r="N161" s="47"/>
      <c r="O161" s="47"/>
      <c r="P161" s="47"/>
      <c r="Q161" s="47"/>
      <c r="R161" s="95">
        <v>4</v>
      </c>
      <c r="S161" s="49"/>
      <c r="T161" s="47"/>
      <c r="U161" s="47"/>
      <c r="V161" s="95"/>
      <c r="W161" s="47"/>
      <c r="X161" s="47"/>
      <c r="Y161" s="49"/>
      <c r="Z161" s="95"/>
      <c r="AA161" s="47"/>
      <c r="AB161" s="47"/>
      <c r="AC161" s="47"/>
      <c r="AD161" s="413">
        <f t="shared" si="31"/>
        <v>4</v>
      </c>
      <c r="AE161" s="49"/>
      <c r="AF161" s="49"/>
      <c r="AG161" s="49"/>
      <c r="AH161" s="49"/>
      <c r="AI161" s="49"/>
      <c r="AJ161" s="47"/>
      <c r="AK161" s="49"/>
      <c r="AL161" s="95"/>
      <c r="AM161" s="49"/>
      <c r="AN161" s="49"/>
      <c r="AO161" s="49"/>
      <c r="AP161" s="49"/>
      <c r="AQ161" s="95">
        <v>2</v>
      </c>
      <c r="AR161" s="49"/>
      <c r="AS161" s="95">
        <v>2</v>
      </c>
      <c r="AT161" s="49"/>
      <c r="AU161" s="95"/>
      <c r="AV161" s="49"/>
      <c r="AW161" s="49"/>
      <c r="AX161" s="49"/>
      <c r="AY161" s="49"/>
      <c r="AZ161" s="49"/>
      <c r="BA161" s="95"/>
      <c r="BB161" s="49"/>
      <c r="BC161" s="95"/>
      <c r="BD161" s="49"/>
      <c r="BE161" s="49"/>
      <c r="BF161" s="95"/>
      <c r="BG161" s="415">
        <f t="shared" si="32"/>
        <v>4</v>
      </c>
      <c r="BH161" s="47"/>
      <c r="BI161" s="49"/>
      <c r="BJ161" s="49"/>
      <c r="BK161" s="49"/>
      <c r="BL161" s="47"/>
      <c r="BM161" s="95"/>
      <c r="BN161" s="47"/>
      <c r="BO161" s="415">
        <f t="shared" si="33"/>
        <v>0</v>
      </c>
      <c r="BP161" s="83">
        <f t="shared" si="34"/>
        <v>8</v>
      </c>
      <c r="BQ161" s="147">
        <f t="shared" si="26"/>
        <v>2</v>
      </c>
      <c r="BR161" s="604"/>
      <c r="BS161" s="306" t="s">
        <v>114</v>
      </c>
      <c r="BT161" s="54"/>
      <c r="BU161" s="53"/>
    </row>
    <row r="162" spans="1:73" ht="15">
      <c r="A162" s="549"/>
      <c r="B162" s="552"/>
      <c r="C162" s="333" t="s">
        <v>197</v>
      </c>
      <c r="D162" s="47">
        <v>2</v>
      </c>
      <c r="E162" s="47"/>
      <c r="F162" s="47"/>
      <c r="G162" s="47"/>
      <c r="H162" s="95"/>
      <c r="I162" s="47"/>
      <c r="J162" s="47"/>
      <c r="K162" s="47"/>
      <c r="L162" s="49"/>
      <c r="M162" s="47"/>
      <c r="N162" s="47"/>
      <c r="O162" s="47"/>
      <c r="P162" s="47"/>
      <c r="Q162" s="47"/>
      <c r="R162" s="95"/>
      <c r="S162" s="49"/>
      <c r="T162" s="47"/>
      <c r="U162" s="47"/>
      <c r="V162" s="95"/>
      <c r="W162" s="47"/>
      <c r="X162" s="47"/>
      <c r="Y162" s="49"/>
      <c r="Z162" s="95"/>
      <c r="AA162" s="47"/>
      <c r="AB162" s="47"/>
      <c r="AC162" s="47"/>
      <c r="AD162" s="413">
        <f t="shared" si="31"/>
        <v>0</v>
      </c>
      <c r="AE162" s="49"/>
      <c r="AF162" s="49"/>
      <c r="AG162" s="49"/>
      <c r="AH162" s="49"/>
      <c r="AI162" s="49"/>
      <c r="AJ162" s="47"/>
      <c r="AK162" s="49"/>
      <c r="AL162" s="95"/>
      <c r="AM162" s="49"/>
      <c r="AN162" s="49"/>
      <c r="AO162" s="49"/>
      <c r="AP162" s="49"/>
      <c r="AQ162" s="95"/>
      <c r="AR162" s="49"/>
      <c r="AS162" s="95"/>
      <c r="AT162" s="49"/>
      <c r="AU162" s="95"/>
      <c r="AV162" s="49"/>
      <c r="AW162" s="49"/>
      <c r="AX162" s="49"/>
      <c r="AY162" s="49"/>
      <c r="AZ162" s="49"/>
      <c r="BA162" s="95"/>
      <c r="BB162" s="49">
        <v>2</v>
      </c>
      <c r="BC162" s="95"/>
      <c r="BD162" s="49"/>
      <c r="BE162" s="49"/>
      <c r="BF162" s="95"/>
      <c r="BG162" s="415">
        <f t="shared" si="32"/>
        <v>2</v>
      </c>
      <c r="BH162" s="47"/>
      <c r="BI162" s="49"/>
      <c r="BJ162" s="49"/>
      <c r="BK162" s="49"/>
      <c r="BL162" s="47"/>
      <c r="BM162" s="95"/>
      <c r="BN162" s="47"/>
      <c r="BO162" s="415">
        <f t="shared" si="33"/>
        <v>0</v>
      </c>
      <c r="BP162" s="83">
        <f t="shared" si="34"/>
        <v>2</v>
      </c>
      <c r="BQ162" s="147">
        <f t="shared" si="26"/>
        <v>0.5</v>
      </c>
      <c r="BR162" s="581"/>
      <c r="BS162" s="306" t="s">
        <v>197</v>
      </c>
      <c r="BT162" s="421">
        <f>BQ160+BQ161+BQ162</f>
        <v>23.5</v>
      </c>
      <c r="BU162" s="53"/>
    </row>
    <row r="163" spans="1:73" ht="15">
      <c r="A163" s="548">
        <f>A160+1</f>
        <v>70</v>
      </c>
      <c r="B163" s="556" t="s">
        <v>132</v>
      </c>
      <c r="C163" s="333" t="s">
        <v>113</v>
      </c>
      <c r="D163" s="47" t="s">
        <v>105</v>
      </c>
      <c r="E163" s="47"/>
      <c r="F163" s="47"/>
      <c r="G163" s="47"/>
      <c r="H163" s="95"/>
      <c r="I163" s="47"/>
      <c r="J163" s="47"/>
      <c r="K163" s="47"/>
      <c r="L163" s="49"/>
      <c r="M163" s="47"/>
      <c r="N163" s="47"/>
      <c r="O163" s="47"/>
      <c r="P163" s="47"/>
      <c r="Q163" s="47"/>
      <c r="R163" s="95"/>
      <c r="S163" s="49"/>
      <c r="T163" s="47"/>
      <c r="U163" s="47"/>
      <c r="V163" s="95"/>
      <c r="W163" s="47"/>
      <c r="X163" s="47"/>
      <c r="Y163" s="49"/>
      <c r="Z163" s="95"/>
      <c r="AA163" s="47"/>
      <c r="AB163" s="47"/>
      <c r="AC163" s="47"/>
      <c r="AD163" s="413">
        <f t="shared" si="31"/>
        <v>0</v>
      </c>
      <c r="AE163" s="49"/>
      <c r="AF163" s="49"/>
      <c r="AG163" s="49"/>
      <c r="AH163" s="49"/>
      <c r="AI163" s="49"/>
      <c r="AJ163" s="47">
        <v>20</v>
      </c>
      <c r="AK163" s="49"/>
      <c r="AL163" s="95"/>
      <c r="AM163" s="68"/>
      <c r="AN163" s="49"/>
      <c r="AO163" s="49">
        <v>20</v>
      </c>
      <c r="AP163" s="49"/>
      <c r="AQ163" s="95"/>
      <c r="AR163" s="49">
        <v>20</v>
      </c>
      <c r="AS163" s="95"/>
      <c r="AT163" s="49"/>
      <c r="AU163" s="95"/>
      <c r="AV163" s="49"/>
      <c r="AW163" s="49"/>
      <c r="AX163" s="49">
        <v>20</v>
      </c>
      <c r="AY163" s="49"/>
      <c r="AZ163" s="49"/>
      <c r="BA163" s="95"/>
      <c r="BB163" s="49"/>
      <c r="BC163" s="95"/>
      <c r="BD163" s="49"/>
      <c r="BE163" s="49"/>
      <c r="BF163" s="95"/>
      <c r="BG163" s="415">
        <f t="shared" si="32"/>
        <v>80</v>
      </c>
      <c r="BH163" s="47"/>
      <c r="BI163" s="49"/>
      <c r="BJ163" s="49"/>
      <c r="BK163" s="49"/>
      <c r="BL163" s="47"/>
      <c r="BM163" s="95"/>
      <c r="BN163" s="47"/>
      <c r="BO163" s="415">
        <f t="shared" si="33"/>
        <v>0</v>
      </c>
      <c r="BP163" s="83">
        <f t="shared" si="34"/>
        <v>80</v>
      </c>
      <c r="BQ163" s="147">
        <f t="shared" si="26"/>
        <v>20</v>
      </c>
      <c r="BR163" s="564" t="s">
        <v>132</v>
      </c>
      <c r="BS163" s="306" t="s">
        <v>113</v>
      </c>
      <c r="BT163" s="54"/>
      <c r="BU163" s="53"/>
    </row>
    <row r="164" spans="1:73" ht="15">
      <c r="A164" s="550"/>
      <c r="B164" s="559"/>
      <c r="C164" s="333" t="s">
        <v>114</v>
      </c>
      <c r="D164" s="47" t="s">
        <v>105</v>
      </c>
      <c r="E164" s="47"/>
      <c r="F164" s="47"/>
      <c r="G164" s="47"/>
      <c r="H164" s="95"/>
      <c r="I164" s="47"/>
      <c r="J164" s="47"/>
      <c r="K164" s="47"/>
      <c r="L164" s="49"/>
      <c r="M164" s="47"/>
      <c r="N164" s="47"/>
      <c r="O164" s="47"/>
      <c r="P164" s="47"/>
      <c r="Q164" s="47"/>
      <c r="R164" s="95"/>
      <c r="S164" s="49"/>
      <c r="T164" s="47"/>
      <c r="U164" s="47"/>
      <c r="V164" s="95"/>
      <c r="W164" s="47"/>
      <c r="X164" s="47"/>
      <c r="Y164" s="49"/>
      <c r="Z164" s="95"/>
      <c r="AA164" s="47"/>
      <c r="AB164" s="47"/>
      <c r="AC164" s="47"/>
      <c r="AD164" s="413">
        <f t="shared" si="31"/>
        <v>0</v>
      </c>
      <c r="AE164" s="49"/>
      <c r="AF164" s="49"/>
      <c r="AG164" s="49"/>
      <c r="AH164" s="49"/>
      <c r="AI164" s="49"/>
      <c r="AJ164" s="47"/>
      <c r="AK164" s="49"/>
      <c r="AL164" s="95"/>
      <c r="AM164" s="68"/>
      <c r="AN164" s="49"/>
      <c r="AO164" s="49"/>
      <c r="AP164" s="49"/>
      <c r="AQ164" s="95"/>
      <c r="AR164" s="49"/>
      <c r="AS164" s="95">
        <v>12</v>
      </c>
      <c r="AT164" s="49"/>
      <c r="AU164" s="95"/>
      <c r="AV164" s="49"/>
      <c r="AW164" s="49"/>
      <c r="AX164" s="49"/>
      <c r="AY164" s="49"/>
      <c r="AZ164" s="49"/>
      <c r="BA164" s="95"/>
      <c r="BB164" s="49"/>
      <c r="BC164" s="95"/>
      <c r="BD164" s="49"/>
      <c r="BE164" s="49"/>
      <c r="BF164" s="95"/>
      <c r="BG164" s="415">
        <f t="shared" si="32"/>
        <v>12</v>
      </c>
      <c r="BH164" s="47"/>
      <c r="BI164" s="49"/>
      <c r="BJ164" s="49"/>
      <c r="BK164" s="49"/>
      <c r="BL164" s="47"/>
      <c r="BM164" s="95"/>
      <c r="BN164" s="47"/>
      <c r="BO164" s="415">
        <f t="shared" si="33"/>
        <v>0</v>
      </c>
      <c r="BP164" s="83">
        <f t="shared" si="34"/>
        <v>12</v>
      </c>
      <c r="BQ164" s="147">
        <f t="shared" si="26"/>
        <v>3</v>
      </c>
      <c r="BR164" s="577"/>
      <c r="BS164" s="306" t="s">
        <v>114</v>
      </c>
      <c r="BT164" s="54"/>
      <c r="BU164" s="53"/>
    </row>
    <row r="165" spans="1:73" ht="15">
      <c r="A165" s="549"/>
      <c r="B165" s="557"/>
      <c r="C165" s="333" t="s">
        <v>112</v>
      </c>
      <c r="D165" s="47" t="s">
        <v>105</v>
      </c>
      <c r="E165" s="47"/>
      <c r="F165" s="47"/>
      <c r="G165" s="47"/>
      <c r="H165" s="95"/>
      <c r="I165" s="47"/>
      <c r="J165" s="47"/>
      <c r="K165" s="47"/>
      <c r="L165" s="49"/>
      <c r="M165" s="47"/>
      <c r="N165" s="47"/>
      <c r="O165" s="47"/>
      <c r="P165" s="47"/>
      <c r="Q165" s="47"/>
      <c r="R165" s="95"/>
      <c r="S165" s="49"/>
      <c r="T165" s="47"/>
      <c r="U165" s="47"/>
      <c r="V165" s="95"/>
      <c r="W165" s="47"/>
      <c r="X165" s="47"/>
      <c r="Y165" s="49"/>
      <c r="Z165" s="95"/>
      <c r="AA165" s="47"/>
      <c r="AB165" s="47"/>
      <c r="AC165" s="47"/>
      <c r="AD165" s="413">
        <f t="shared" si="31"/>
        <v>0</v>
      </c>
      <c r="AE165" s="49"/>
      <c r="AF165" s="49"/>
      <c r="AG165" s="49"/>
      <c r="AH165" s="49"/>
      <c r="AI165" s="49"/>
      <c r="AJ165" s="47"/>
      <c r="AK165" s="49"/>
      <c r="AL165" s="95"/>
      <c r="AM165" s="68"/>
      <c r="AN165" s="49"/>
      <c r="AO165" s="49"/>
      <c r="AP165" s="49"/>
      <c r="AQ165" s="95"/>
      <c r="AR165" s="49"/>
      <c r="AS165" s="95"/>
      <c r="AT165" s="49"/>
      <c r="AU165" s="95"/>
      <c r="AV165" s="49"/>
      <c r="AW165" s="49"/>
      <c r="AX165" s="49"/>
      <c r="AY165" s="49"/>
      <c r="AZ165" s="49"/>
      <c r="BA165" s="95"/>
      <c r="BB165" s="49"/>
      <c r="BC165" s="95"/>
      <c r="BD165" s="49"/>
      <c r="BE165" s="49"/>
      <c r="BF165" s="95"/>
      <c r="BG165" s="415">
        <f t="shared" si="32"/>
        <v>0</v>
      </c>
      <c r="BH165" s="47"/>
      <c r="BI165" s="49"/>
      <c r="BJ165" s="49"/>
      <c r="BK165" s="49"/>
      <c r="BL165" s="47"/>
      <c r="BM165" s="95"/>
      <c r="BN165" s="47"/>
      <c r="BO165" s="415">
        <f t="shared" si="33"/>
        <v>0</v>
      </c>
      <c r="BP165" s="83">
        <f t="shared" si="34"/>
        <v>0</v>
      </c>
      <c r="BQ165" s="147">
        <f aca="true" t="shared" si="35" ref="BQ165:BQ192">(AD165+BG165+BO165)/4</f>
        <v>0</v>
      </c>
      <c r="BR165" s="565"/>
      <c r="BS165" s="306" t="s">
        <v>112</v>
      </c>
      <c r="BT165" s="421">
        <f>BQ163+BQ164+BQ165</f>
        <v>23</v>
      </c>
      <c r="BU165" s="53"/>
    </row>
    <row r="166" spans="1:73" ht="15.75" customHeight="1">
      <c r="A166" s="548">
        <f>A163+1</f>
        <v>71</v>
      </c>
      <c r="B166" s="551" t="s">
        <v>231</v>
      </c>
      <c r="C166" s="333" t="s">
        <v>136</v>
      </c>
      <c r="D166" s="47"/>
      <c r="E166" s="47"/>
      <c r="F166" s="47"/>
      <c r="G166" s="47"/>
      <c r="H166" s="95"/>
      <c r="I166" s="47"/>
      <c r="J166" s="47"/>
      <c r="K166" s="47"/>
      <c r="L166" s="49"/>
      <c r="M166" s="47"/>
      <c r="N166" s="47"/>
      <c r="O166" s="47"/>
      <c r="P166" s="47"/>
      <c r="Q166" s="47"/>
      <c r="R166" s="95"/>
      <c r="S166" s="49"/>
      <c r="T166" s="47"/>
      <c r="U166" s="47"/>
      <c r="V166" s="95"/>
      <c r="W166" s="47"/>
      <c r="X166" s="47"/>
      <c r="Y166" s="49"/>
      <c r="Z166" s="95"/>
      <c r="AA166" s="47"/>
      <c r="AB166" s="47"/>
      <c r="AC166" s="47"/>
      <c r="AD166" s="413">
        <f t="shared" si="31"/>
        <v>0</v>
      </c>
      <c r="AE166" s="49"/>
      <c r="AF166" s="49"/>
      <c r="AG166" s="49"/>
      <c r="AH166" s="49"/>
      <c r="AI166" s="49"/>
      <c r="AJ166" s="47"/>
      <c r="AK166" s="49"/>
      <c r="AL166" s="95"/>
      <c r="AM166" s="49"/>
      <c r="AN166" s="49"/>
      <c r="AO166" s="49">
        <v>8</v>
      </c>
      <c r="AP166" s="49">
        <v>8</v>
      </c>
      <c r="AQ166" s="95"/>
      <c r="AR166" s="49">
        <v>8</v>
      </c>
      <c r="AS166" s="95"/>
      <c r="AT166" s="49">
        <v>8</v>
      </c>
      <c r="AU166" s="95"/>
      <c r="AV166" s="49"/>
      <c r="AW166" s="49"/>
      <c r="AX166" s="49"/>
      <c r="AY166" s="49"/>
      <c r="AZ166" s="49">
        <v>8</v>
      </c>
      <c r="BA166" s="95"/>
      <c r="BB166" s="49">
        <v>8</v>
      </c>
      <c r="BC166" s="95"/>
      <c r="BD166" s="49">
        <v>8</v>
      </c>
      <c r="BE166" s="49">
        <v>8</v>
      </c>
      <c r="BF166" s="95"/>
      <c r="BG166" s="415">
        <f t="shared" si="32"/>
        <v>64</v>
      </c>
      <c r="BH166" s="47"/>
      <c r="BI166" s="49"/>
      <c r="BJ166" s="49"/>
      <c r="BK166" s="49">
        <v>8</v>
      </c>
      <c r="BL166" s="47"/>
      <c r="BM166" s="95"/>
      <c r="BN166" s="47"/>
      <c r="BO166" s="415">
        <f t="shared" si="33"/>
        <v>8</v>
      </c>
      <c r="BP166" s="83">
        <f t="shared" si="34"/>
        <v>72</v>
      </c>
      <c r="BQ166" s="147">
        <f t="shared" si="35"/>
        <v>18</v>
      </c>
      <c r="BR166" s="560" t="s">
        <v>231</v>
      </c>
      <c r="BS166" s="306" t="s">
        <v>136</v>
      </c>
      <c r="BT166" s="54"/>
      <c r="BU166" s="53"/>
    </row>
    <row r="167" spans="1:73" ht="15.75" customHeight="1">
      <c r="A167" s="550"/>
      <c r="B167" s="558"/>
      <c r="C167" s="333" t="s">
        <v>197</v>
      </c>
      <c r="D167" s="47"/>
      <c r="E167" s="47"/>
      <c r="F167" s="47"/>
      <c r="G167" s="47"/>
      <c r="H167" s="95"/>
      <c r="I167" s="47"/>
      <c r="J167" s="47"/>
      <c r="K167" s="47"/>
      <c r="L167" s="49"/>
      <c r="M167" s="47"/>
      <c r="N167" s="47"/>
      <c r="O167" s="47"/>
      <c r="P167" s="47"/>
      <c r="Q167" s="47"/>
      <c r="R167" s="95"/>
      <c r="S167" s="49"/>
      <c r="T167" s="47"/>
      <c r="U167" s="47"/>
      <c r="V167" s="95"/>
      <c r="W167" s="47"/>
      <c r="X167" s="47"/>
      <c r="Y167" s="49"/>
      <c r="Z167" s="95"/>
      <c r="AA167" s="47"/>
      <c r="AB167" s="47"/>
      <c r="AC167" s="47"/>
      <c r="AD167" s="413"/>
      <c r="AE167" s="49"/>
      <c r="AF167" s="49"/>
      <c r="AG167" s="49"/>
      <c r="AH167" s="49"/>
      <c r="AI167" s="49"/>
      <c r="AJ167" s="47"/>
      <c r="AK167" s="49"/>
      <c r="AL167" s="95"/>
      <c r="AM167" s="49"/>
      <c r="AN167" s="49"/>
      <c r="AO167" s="49"/>
      <c r="AP167" s="49"/>
      <c r="AQ167" s="95"/>
      <c r="AR167" s="49"/>
      <c r="AS167" s="95"/>
      <c r="AT167" s="49"/>
      <c r="AU167" s="95"/>
      <c r="AV167" s="49"/>
      <c r="AW167" s="49"/>
      <c r="AX167" s="49"/>
      <c r="AY167" s="49"/>
      <c r="AZ167" s="49"/>
      <c r="BA167" s="95"/>
      <c r="BB167" s="49">
        <v>2</v>
      </c>
      <c r="BC167" s="95"/>
      <c r="BD167" s="49">
        <v>2</v>
      </c>
      <c r="BE167" s="49"/>
      <c r="BF167" s="95"/>
      <c r="BG167" s="415">
        <f t="shared" si="32"/>
        <v>4</v>
      </c>
      <c r="BH167" s="47"/>
      <c r="BI167" s="49"/>
      <c r="BJ167" s="49"/>
      <c r="BK167" s="49"/>
      <c r="BL167" s="47"/>
      <c r="BM167" s="95"/>
      <c r="BN167" s="47"/>
      <c r="BO167" s="415">
        <f t="shared" si="33"/>
        <v>0</v>
      </c>
      <c r="BP167" s="83">
        <f t="shared" si="34"/>
        <v>4</v>
      </c>
      <c r="BQ167" s="147">
        <f t="shared" si="35"/>
        <v>1</v>
      </c>
      <c r="BR167" s="561"/>
      <c r="BS167" s="306" t="s">
        <v>197</v>
      </c>
      <c r="BT167" s="54"/>
      <c r="BU167" s="53"/>
    </row>
    <row r="168" spans="1:73" ht="21.75" customHeight="1">
      <c r="A168" s="550"/>
      <c r="B168" s="558"/>
      <c r="C168" s="333" t="s">
        <v>491</v>
      </c>
      <c r="D168" s="47"/>
      <c r="E168" s="47"/>
      <c r="F168" s="47"/>
      <c r="G168" s="47"/>
      <c r="H168" s="95"/>
      <c r="I168" s="47"/>
      <c r="J168" s="47"/>
      <c r="K168" s="47"/>
      <c r="L168" s="49"/>
      <c r="M168" s="47"/>
      <c r="N168" s="47"/>
      <c r="O168" s="47"/>
      <c r="P168" s="47"/>
      <c r="Q168" s="47"/>
      <c r="R168" s="95"/>
      <c r="S168" s="49"/>
      <c r="T168" s="47"/>
      <c r="U168" s="47"/>
      <c r="V168" s="95"/>
      <c r="W168" s="47"/>
      <c r="X168" s="47"/>
      <c r="Y168" s="49"/>
      <c r="Z168" s="95"/>
      <c r="AA168" s="47"/>
      <c r="AB168" s="47"/>
      <c r="AC168" s="47"/>
      <c r="AD168" s="413">
        <f t="shared" si="31"/>
        <v>0</v>
      </c>
      <c r="AE168" s="49"/>
      <c r="AF168" s="49"/>
      <c r="AG168" s="49"/>
      <c r="AH168" s="49"/>
      <c r="AI168" s="49"/>
      <c r="AJ168" s="47"/>
      <c r="AK168" s="49"/>
      <c r="AL168" s="95"/>
      <c r="AM168" s="49">
        <v>4</v>
      </c>
      <c r="AN168" s="49">
        <v>4</v>
      </c>
      <c r="AO168" s="49"/>
      <c r="AP168" s="49"/>
      <c r="AQ168" s="95"/>
      <c r="AR168" s="49"/>
      <c r="AS168" s="95"/>
      <c r="AT168" s="49"/>
      <c r="AU168" s="95"/>
      <c r="AV168" s="49"/>
      <c r="AW168" s="49"/>
      <c r="AX168" s="49"/>
      <c r="AY168" s="49"/>
      <c r="AZ168" s="49">
        <v>4</v>
      </c>
      <c r="BA168" s="95"/>
      <c r="BB168" s="49">
        <v>4</v>
      </c>
      <c r="BC168" s="95"/>
      <c r="BD168" s="49">
        <v>4</v>
      </c>
      <c r="BE168" s="49">
        <v>4</v>
      </c>
      <c r="BF168" s="95"/>
      <c r="BG168" s="415">
        <f t="shared" si="32"/>
        <v>24</v>
      </c>
      <c r="BH168" s="47"/>
      <c r="BI168" s="49"/>
      <c r="BJ168" s="49"/>
      <c r="BK168" s="49"/>
      <c r="BL168" s="47"/>
      <c r="BM168" s="95"/>
      <c r="BN168" s="47"/>
      <c r="BO168" s="415">
        <f t="shared" si="33"/>
        <v>0</v>
      </c>
      <c r="BP168" s="83">
        <f t="shared" si="34"/>
        <v>24</v>
      </c>
      <c r="BQ168" s="147">
        <f t="shared" si="35"/>
        <v>6</v>
      </c>
      <c r="BR168" s="561"/>
      <c r="BS168" s="306" t="s">
        <v>462</v>
      </c>
      <c r="BT168" s="54"/>
      <c r="BU168" s="53"/>
    </row>
    <row r="169" spans="1:73" s="431" customFormat="1" ht="15.75" customHeight="1">
      <c r="A169" s="550"/>
      <c r="B169" s="558"/>
      <c r="C169" s="423" t="s">
        <v>114</v>
      </c>
      <c r="D169" s="424"/>
      <c r="E169" s="424"/>
      <c r="F169" s="424"/>
      <c r="G169" s="424"/>
      <c r="H169" s="424"/>
      <c r="I169" s="424"/>
      <c r="J169" s="424"/>
      <c r="K169" s="424"/>
      <c r="L169" s="424"/>
      <c r="M169" s="424"/>
      <c r="N169" s="424"/>
      <c r="O169" s="424"/>
      <c r="P169" s="424"/>
      <c r="Q169" s="424"/>
      <c r="R169" s="424"/>
      <c r="S169" s="424"/>
      <c r="T169" s="424"/>
      <c r="U169" s="424"/>
      <c r="V169" s="424"/>
      <c r="W169" s="424"/>
      <c r="X169" s="424"/>
      <c r="Y169" s="424"/>
      <c r="Z169" s="424"/>
      <c r="AA169" s="424"/>
      <c r="AB169" s="424"/>
      <c r="AC169" s="424"/>
      <c r="AD169" s="425">
        <f t="shared" si="31"/>
        <v>0</v>
      </c>
      <c r="AE169" s="424"/>
      <c r="AF169" s="424"/>
      <c r="AG169" s="424"/>
      <c r="AH169" s="424"/>
      <c r="AI169" s="424"/>
      <c r="AJ169" s="424"/>
      <c r="AK169" s="424"/>
      <c r="AL169" s="424"/>
      <c r="AM169" s="424"/>
      <c r="AN169" s="424"/>
      <c r="AO169" s="424"/>
      <c r="AP169" s="424"/>
      <c r="AQ169" s="424"/>
      <c r="AR169" s="424"/>
      <c r="AS169" s="424"/>
      <c r="AT169" s="424"/>
      <c r="AU169" s="424"/>
      <c r="AV169" s="424"/>
      <c r="AW169" s="424"/>
      <c r="AX169" s="424"/>
      <c r="AY169" s="424"/>
      <c r="AZ169" s="424"/>
      <c r="BA169" s="424"/>
      <c r="BB169" s="424"/>
      <c r="BC169" s="424">
        <v>2</v>
      </c>
      <c r="BD169" s="424"/>
      <c r="BE169" s="424"/>
      <c r="BF169" s="424"/>
      <c r="BG169" s="426">
        <f t="shared" si="32"/>
        <v>2</v>
      </c>
      <c r="BH169" s="424"/>
      <c r="BI169" s="424"/>
      <c r="BJ169" s="424"/>
      <c r="BK169" s="424"/>
      <c r="BL169" s="424"/>
      <c r="BM169" s="424"/>
      <c r="BN169" s="424"/>
      <c r="BO169" s="426">
        <f t="shared" si="33"/>
        <v>0</v>
      </c>
      <c r="BP169" s="427">
        <f t="shared" si="34"/>
        <v>2</v>
      </c>
      <c r="BQ169" s="428">
        <f t="shared" si="35"/>
        <v>0.5</v>
      </c>
      <c r="BR169" s="561"/>
      <c r="BS169" s="429" t="s">
        <v>114</v>
      </c>
      <c r="BT169" s="428"/>
      <c r="BU169" s="430"/>
    </row>
    <row r="170" spans="1:73" ht="23.25">
      <c r="A170" s="549"/>
      <c r="B170" s="552"/>
      <c r="C170" s="333" t="s">
        <v>463</v>
      </c>
      <c r="D170" s="47"/>
      <c r="E170" s="47"/>
      <c r="F170" s="47"/>
      <c r="G170" s="47"/>
      <c r="H170" s="95"/>
      <c r="I170" s="47"/>
      <c r="J170" s="47"/>
      <c r="K170" s="47"/>
      <c r="L170" s="49"/>
      <c r="M170" s="47"/>
      <c r="N170" s="47"/>
      <c r="O170" s="47"/>
      <c r="P170" s="47"/>
      <c r="Q170" s="47"/>
      <c r="R170" s="95"/>
      <c r="S170" s="49"/>
      <c r="T170" s="47"/>
      <c r="U170" s="47"/>
      <c r="V170" s="95"/>
      <c r="W170" s="47"/>
      <c r="X170" s="47"/>
      <c r="Y170" s="49"/>
      <c r="Z170" s="95"/>
      <c r="AA170" s="47"/>
      <c r="AB170" s="47"/>
      <c r="AC170" s="47"/>
      <c r="AD170" s="413">
        <f t="shared" si="31"/>
        <v>0</v>
      </c>
      <c r="AE170" s="49"/>
      <c r="AF170" s="49"/>
      <c r="AG170" s="49"/>
      <c r="AH170" s="49"/>
      <c r="AI170" s="49"/>
      <c r="AJ170" s="47"/>
      <c r="AK170" s="49"/>
      <c r="AL170" s="95"/>
      <c r="AM170" s="49"/>
      <c r="AN170" s="49"/>
      <c r="AO170" s="49"/>
      <c r="AP170" s="49"/>
      <c r="AQ170" s="95"/>
      <c r="AR170" s="49"/>
      <c r="AS170" s="95"/>
      <c r="AT170" s="49"/>
      <c r="AU170" s="95"/>
      <c r="AV170" s="49"/>
      <c r="AW170" s="49"/>
      <c r="AX170" s="49"/>
      <c r="AY170" s="49"/>
      <c r="AZ170" s="49"/>
      <c r="BA170" s="95"/>
      <c r="BB170" s="49"/>
      <c r="BC170" s="95"/>
      <c r="BD170" s="49"/>
      <c r="BE170" s="49"/>
      <c r="BF170" s="95"/>
      <c r="BG170" s="415">
        <f t="shared" si="32"/>
        <v>0</v>
      </c>
      <c r="BH170" s="47"/>
      <c r="BI170" s="49"/>
      <c r="BJ170" s="49"/>
      <c r="BK170" s="49">
        <v>4</v>
      </c>
      <c r="BL170" s="47"/>
      <c r="BM170" s="95"/>
      <c r="BN170" s="47"/>
      <c r="BO170" s="415">
        <f t="shared" si="33"/>
        <v>4</v>
      </c>
      <c r="BP170" s="83">
        <f t="shared" si="34"/>
        <v>4</v>
      </c>
      <c r="BQ170" s="147">
        <f t="shared" si="35"/>
        <v>1</v>
      </c>
      <c r="BR170" s="562"/>
      <c r="BS170" s="306" t="s">
        <v>137</v>
      </c>
      <c r="BT170" s="421">
        <f>BQ166+BQ167+BQ168+BQ169+BQ170</f>
        <v>26.5</v>
      </c>
      <c r="BU170" s="53"/>
    </row>
    <row r="171" spans="1:73" ht="15">
      <c r="A171" s="548">
        <f>A166+1</f>
        <v>72</v>
      </c>
      <c r="B171" s="551" t="s">
        <v>225</v>
      </c>
      <c r="C171" s="333" t="s">
        <v>197</v>
      </c>
      <c r="D171" s="47"/>
      <c r="E171" s="47"/>
      <c r="F171" s="47"/>
      <c r="G171" s="47"/>
      <c r="H171" s="95"/>
      <c r="I171" s="47"/>
      <c r="J171" s="47"/>
      <c r="K171" s="47"/>
      <c r="L171" s="49"/>
      <c r="M171" s="47"/>
      <c r="N171" s="47"/>
      <c r="O171" s="47"/>
      <c r="P171" s="47"/>
      <c r="Q171" s="47"/>
      <c r="R171" s="95"/>
      <c r="S171" s="49"/>
      <c r="T171" s="47"/>
      <c r="U171" s="47"/>
      <c r="V171" s="95"/>
      <c r="W171" s="47"/>
      <c r="X171" s="47"/>
      <c r="Y171" s="49"/>
      <c r="Z171" s="95"/>
      <c r="AA171" s="47"/>
      <c r="AB171" s="47"/>
      <c r="AC171" s="47"/>
      <c r="AD171" s="413">
        <f t="shared" si="31"/>
        <v>0</v>
      </c>
      <c r="AE171" s="49"/>
      <c r="AF171" s="49"/>
      <c r="AG171" s="49"/>
      <c r="AH171" s="49"/>
      <c r="AI171" s="49"/>
      <c r="AJ171" s="47"/>
      <c r="AK171" s="49"/>
      <c r="AL171" s="95"/>
      <c r="AM171" s="49"/>
      <c r="AN171" s="49"/>
      <c r="AO171" s="49"/>
      <c r="AP171" s="49"/>
      <c r="AQ171" s="95"/>
      <c r="AR171" s="49"/>
      <c r="AS171" s="95"/>
      <c r="AT171" s="49"/>
      <c r="AU171" s="95"/>
      <c r="AV171" s="49"/>
      <c r="AW171" s="49"/>
      <c r="AX171" s="49"/>
      <c r="AY171" s="49"/>
      <c r="AZ171" s="49">
        <v>4</v>
      </c>
      <c r="BA171" s="95"/>
      <c r="BB171" s="49">
        <v>4</v>
      </c>
      <c r="BC171" s="95"/>
      <c r="BD171" s="49">
        <v>4</v>
      </c>
      <c r="BE171" s="49">
        <v>4</v>
      </c>
      <c r="BF171" s="95"/>
      <c r="BG171" s="415">
        <f t="shared" si="32"/>
        <v>16</v>
      </c>
      <c r="BH171" s="47"/>
      <c r="BI171" s="49">
        <v>4</v>
      </c>
      <c r="BJ171" s="49"/>
      <c r="BK171" s="49"/>
      <c r="BL171" s="47"/>
      <c r="BM171" s="95"/>
      <c r="BN171" s="47"/>
      <c r="BO171" s="415">
        <f t="shared" si="33"/>
        <v>4</v>
      </c>
      <c r="BP171" s="83"/>
      <c r="BQ171" s="147">
        <f t="shared" si="35"/>
        <v>5</v>
      </c>
      <c r="BR171" s="580" t="s">
        <v>225</v>
      </c>
      <c r="BS171" s="306" t="s">
        <v>197</v>
      </c>
      <c r="BT171" s="432"/>
      <c r="BU171" s="53"/>
    </row>
    <row r="172" spans="1:73" ht="15">
      <c r="A172" s="549"/>
      <c r="B172" s="552"/>
      <c r="C172" s="333" t="s">
        <v>226</v>
      </c>
      <c r="D172" s="47"/>
      <c r="E172" s="47"/>
      <c r="F172" s="47"/>
      <c r="G172" s="47"/>
      <c r="H172" s="95"/>
      <c r="I172" s="47"/>
      <c r="J172" s="47"/>
      <c r="K172" s="47"/>
      <c r="L172" s="49"/>
      <c r="M172" s="47"/>
      <c r="N172" s="47"/>
      <c r="O172" s="47"/>
      <c r="P172" s="47"/>
      <c r="Q172" s="47"/>
      <c r="R172" s="95"/>
      <c r="S172" s="49"/>
      <c r="T172" s="47"/>
      <c r="U172" s="47"/>
      <c r="V172" s="95"/>
      <c r="W172" s="47"/>
      <c r="X172" s="47"/>
      <c r="Y172" s="49"/>
      <c r="Z172" s="95"/>
      <c r="AA172" s="47"/>
      <c r="AB172" s="47"/>
      <c r="AC172" s="47"/>
      <c r="AD172" s="413">
        <f t="shared" si="31"/>
        <v>0</v>
      </c>
      <c r="AE172" s="49"/>
      <c r="AF172" s="49"/>
      <c r="AG172" s="49"/>
      <c r="AH172" s="49"/>
      <c r="AI172" s="49"/>
      <c r="AJ172" s="47"/>
      <c r="AK172" s="49"/>
      <c r="AL172" s="95"/>
      <c r="AM172" s="49"/>
      <c r="AN172" s="49"/>
      <c r="AO172" s="49"/>
      <c r="AP172" s="49"/>
      <c r="AQ172" s="95"/>
      <c r="AR172" s="49"/>
      <c r="AS172" s="95"/>
      <c r="AT172" s="49"/>
      <c r="AU172" s="95"/>
      <c r="AV172" s="49"/>
      <c r="AW172" s="49"/>
      <c r="AX172" s="49"/>
      <c r="AY172" s="49"/>
      <c r="AZ172" s="49"/>
      <c r="BA172" s="95"/>
      <c r="BB172" s="49"/>
      <c r="BC172" s="95"/>
      <c r="BD172" s="49"/>
      <c r="BE172" s="49"/>
      <c r="BF172" s="95"/>
      <c r="BG172" s="415">
        <f t="shared" si="32"/>
        <v>0</v>
      </c>
      <c r="BH172" s="47"/>
      <c r="BI172" s="49">
        <v>2</v>
      </c>
      <c r="BJ172" s="49"/>
      <c r="BK172" s="49">
        <v>2</v>
      </c>
      <c r="BL172" s="47"/>
      <c r="BM172" s="95"/>
      <c r="BN172" s="47"/>
      <c r="BO172" s="415">
        <f t="shared" si="33"/>
        <v>4</v>
      </c>
      <c r="BP172" s="83">
        <f t="shared" si="34"/>
        <v>4</v>
      </c>
      <c r="BQ172" s="147">
        <f t="shared" si="35"/>
        <v>1</v>
      </c>
      <c r="BR172" s="581"/>
      <c r="BS172" s="306" t="s">
        <v>227</v>
      </c>
      <c r="BT172" s="421">
        <f>BQ171+BQ172</f>
        <v>6</v>
      </c>
      <c r="BU172" s="53"/>
    </row>
    <row r="173" spans="1:73" ht="25.5">
      <c r="A173" s="310">
        <f>A171+1</f>
        <v>73</v>
      </c>
      <c r="B173" s="303" t="s">
        <v>486</v>
      </c>
      <c r="C173" s="333" t="s">
        <v>123</v>
      </c>
      <c r="D173" s="47" t="s">
        <v>105</v>
      </c>
      <c r="E173" s="47"/>
      <c r="F173" s="47"/>
      <c r="G173" s="47"/>
      <c r="H173" s="95"/>
      <c r="I173" s="47"/>
      <c r="J173" s="47"/>
      <c r="K173" s="47"/>
      <c r="L173" s="49"/>
      <c r="M173" s="47"/>
      <c r="N173" s="47"/>
      <c r="O173" s="47"/>
      <c r="P173" s="47"/>
      <c r="Q173" s="47"/>
      <c r="R173" s="95"/>
      <c r="S173" s="49"/>
      <c r="T173" s="47"/>
      <c r="U173" s="47">
        <v>68</v>
      </c>
      <c r="V173" s="95"/>
      <c r="W173" s="47"/>
      <c r="X173" s="47"/>
      <c r="Y173" s="49"/>
      <c r="Z173" s="95"/>
      <c r="AA173" s="47"/>
      <c r="AB173" s="47"/>
      <c r="AC173" s="47">
        <v>68</v>
      </c>
      <c r="AD173" s="413">
        <f t="shared" si="31"/>
        <v>136</v>
      </c>
      <c r="AE173" s="49"/>
      <c r="AF173" s="49"/>
      <c r="AG173" s="49"/>
      <c r="AH173" s="49"/>
      <c r="AI173" s="49"/>
      <c r="AJ173" s="47"/>
      <c r="AK173" s="49"/>
      <c r="AL173" s="95"/>
      <c r="AM173" s="49"/>
      <c r="AN173" s="49"/>
      <c r="AO173" s="49"/>
      <c r="AP173" s="49"/>
      <c r="AQ173" s="95"/>
      <c r="AR173" s="49"/>
      <c r="AS173" s="95"/>
      <c r="AT173" s="49"/>
      <c r="AU173" s="95"/>
      <c r="AV173" s="49"/>
      <c r="AW173" s="49"/>
      <c r="AX173" s="49"/>
      <c r="AY173" s="49"/>
      <c r="AZ173" s="49"/>
      <c r="BA173" s="95"/>
      <c r="BB173" s="49"/>
      <c r="BC173" s="95"/>
      <c r="BD173" s="49"/>
      <c r="BE173" s="49"/>
      <c r="BF173" s="95"/>
      <c r="BG173" s="415">
        <f t="shared" si="32"/>
        <v>0</v>
      </c>
      <c r="BH173" s="47"/>
      <c r="BI173" s="49"/>
      <c r="BJ173" s="49"/>
      <c r="BK173" s="49"/>
      <c r="BL173" s="47"/>
      <c r="BM173" s="95"/>
      <c r="BN173" s="47"/>
      <c r="BO173" s="415">
        <f t="shared" si="33"/>
        <v>0</v>
      </c>
      <c r="BP173" s="83">
        <f t="shared" si="34"/>
        <v>136</v>
      </c>
      <c r="BQ173" s="147">
        <f t="shared" si="35"/>
        <v>34</v>
      </c>
      <c r="BR173" s="350" t="s">
        <v>221</v>
      </c>
      <c r="BS173" s="306" t="s">
        <v>123</v>
      </c>
      <c r="BT173" s="421">
        <f>BQ173</f>
        <v>34</v>
      </c>
      <c r="BU173" s="53"/>
    </row>
    <row r="174" spans="1:73" ht="15">
      <c r="A174" s="548">
        <f>A173+1</f>
        <v>74</v>
      </c>
      <c r="B174" s="551" t="s">
        <v>485</v>
      </c>
      <c r="C174" s="333" t="s">
        <v>128</v>
      </c>
      <c r="D174" s="47" t="s">
        <v>105</v>
      </c>
      <c r="E174" s="47"/>
      <c r="F174" s="47"/>
      <c r="G174" s="47"/>
      <c r="H174" s="95"/>
      <c r="I174" s="47"/>
      <c r="J174" s="47"/>
      <c r="K174" s="47"/>
      <c r="L174" s="49"/>
      <c r="M174" s="47"/>
      <c r="N174" s="47"/>
      <c r="O174" s="47"/>
      <c r="P174" s="47"/>
      <c r="Q174" s="47"/>
      <c r="R174" s="95"/>
      <c r="S174" s="49"/>
      <c r="T174" s="47"/>
      <c r="U174" s="47"/>
      <c r="V174" s="95"/>
      <c r="W174" s="47"/>
      <c r="X174" s="47"/>
      <c r="Y174" s="49"/>
      <c r="Z174" s="95"/>
      <c r="AA174" s="47"/>
      <c r="AB174" s="47"/>
      <c r="AC174" s="47"/>
      <c r="AD174" s="413">
        <f t="shared" si="31"/>
        <v>0</v>
      </c>
      <c r="AE174" s="49">
        <v>8</v>
      </c>
      <c r="AF174" s="49">
        <v>8</v>
      </c>
      <c r="AG174" s="49">
        <v>8</v>
      </c>
      <c r="AH174" s="49">
        <v>8</v>
      </c>
      <c r="AI174" s="49">
        <v>8</v>
      </c>
      <c r="AJ174" s="47">
        <v>8</v>
      </c>
      <c r="AK174" s="49">
        <v>8</v>
      </c>
      <c r="AL174" s="95"/>
      <c r="AM174" s="49">
        <v>8</v>
      </c>
      <c r="AN174" s="49">
        <v>8</v>
      </c>
      <c r="AO174" s="49"/>
      <c r="AP174" s="49"/>
      <c r="AQ174" s="95"/>
      <c r="AR174" s="49"/>
      <c r="AS174" s="95"/>
      <c r="AT174" s="49"/>
      <c r="AU174" s="95"/>
      <c r="AV174" s="49"/>
      <c r="AW174" s="49"/>
      <c r="AX174" s="49"/>
      <c r="AY174" s="49"/>
      <c r="AZ174" s="49"/>
      <c r="BA174" s="95"/>
      <c r="BB174" s="49"/>
      <c r="BC174" s="95"/>
      <c r="BD174" s="49"/>
      <c r="BE174" s="49"/>
      <c r="BF174" s="95"/>
      <c r="BG174" s="415">
        <f t="shared" si="32"/>
        <v>72</v>
      </c>
      <c r="BH174" s="47">
        <v>4</v>
      </c>
      <c r="BI174" s="49"/>
      <c r="BJ174" s="49">
        <v>4</v>
      </c>
      <c r="BK174" s="49">
        <v>4</v>
      </c>
      <c r="BL174" s="47"/>
      <c r="BM174" s="95"/>
      <c r="BN174" s="47">
        <v>4</v>
      </c>
      <c r="BO174" s="415">
        <f t="shared" si="33"/>
        <v>16</v>
      </c>
      <c r="BP174" s="83">
        <f t="shared" si="34"/>
        <v>88</v>
      </c>
      <c r="BQ174" s="147">
        <f t="shared" si="35"/>
        <v>22</v>
      </c>
      <c r="BR174" s="560" t="s">
        <v>183</v>
      </c>
      <c r="BS174" s="306" t="s">
        <v>128</v>
      </c>
      <c r="BT174" s="54"/>
      <c r="BU174" s="53"/>
    </row>
    <row r="175" spans="1:73" ht="24.75">
      <c r="A175" s="549"/>
      <c r="B175" s="552"/>
      <c r="C175" s="333" t="s">
        <v>181</v>
      </c>
      <c r="D175" s="47" t="s">
        <v>105</v>
      </c>
      <c r="E175" s="47"/>
      <c r="F175" s="47"/>
      <c r="G175" s="47"/>
      <c r="H175" s="95"/>
      <c r="I175" s="47"/>
      <c r="J175" s="47"/>
      <c r="K175" s="47"/>
      <c r="L175" s="49"/>
      <c r="M175" s="47"/>
      <c r="N175" s="47"/>
      <c r="O175" s="47"/>
      <c r="P175" s="47"/>
      <c r="Q175" s="47"/>
      <c r="R175" s="95"/>
      <c r="S175" s="49"/>
      <c r="T175" s="47"/>
      <c r="U175" s="47"/>
      <c r="V175" s="95"/>
      <c r="W175" s="47"/>
      <c r="X175" s="47"/>
      <c r="Y175" s="49"/>
      <c r="Z175" s="95"/>
      <c r="AA175" s="47"/>
      <c r="AB175" s="47"/>
      <c r="AC175" s="47"/>
      <c r="AD175" s="413">
        <f t="shared" si="31"/>
        <v>0</v>
      </c>
      <c r="AE175" s="49"/>
      <c r="AF175" s="49"/>
      <c r="AG175" s="49"/>
      <c r="AH175" s="49"/>
      <c r="AI175" s="49"/>
      <c r="AJ175" s="47"/>
      <c r="AK175" s="49"/>
      <c r="AL175" s="95"/>
      <c r="AM175" s="49"/>
      <c r="AN175" s="49"/>
      <c r="AO175" s="49"/>
      <c r="AP175" s="49"/>
      <c r="AQ175" s="95"/>
      <c r="AR175" s="49"/>
      <c r="AS175" s="95"/>
      <c r="AT175" s="49"/>
      <c r="AU175" s="95"/>
      <c r="AV175" s="49"/>
      <c r="AW175" s="49"/>
      <c r="AX175" s="49"/>
      <c r="AY175" s="49"/>
      <c r="AZ175" s="49"/>
      <c r="BA175" s="95"/>
      <c r="BB175" s="49"/>
      <c r="BC175" s="95"/>
      <c r="BD175" s="49"/>
      <c r="BE175" s="49"/>
      <c r="BF175" s="95"/>
      <c r="BG175" s="415">
        <f t="shared" si="32"/>
        <v>0</v>
      </c>
      <c r="BH175" s="47"/>
      <c r="BI175" s="49"/>
      <c r="BJ175" s="49"/>
      <c r="BK175" s="49"/>
      <c r="BL175" s="47"/>
      <c r="BM175" s="95"/>
      <c r="BN175" s="47"/>
      <c r="BO175" s="415">
        <f t="shared" si="33"/>
        <v>0</v>
      </c>
      <c r="BP175" s="83">
        <f t="shared" si="34"/>
        <v>0</v>
      </c>
      <c r="BQ175" s="147">
        <f t="shared" si="35"/>
        <v>0</v>
      </c>
      <c r="BR175" s="562"/>
      <c r="BS175" s="306" t="s">
        <v>181</v>
      </c>
      <c r="BT175" s="421">
        <f>BQ174+BQ175</f>
        <v>22</v>
      </c>
      <c r="BU175" s="53"/>
    </row>
    <row r="176" spans="1:73" ht="24.75">
      <c r="A176" s="548">
        <f>A174+1</f>
        <v>75</v>
      </c>
      <c r="B176" s="551" t="s">
        <v>484</v>
      </c>
      <c r="C176" s="333" t="s">
        <v>123</v>
      </c>
      <c r="D176" s="47"/>
      <c r="E176" s="47"/>
      <c r="F176" s="47"/>
      <c r="G176" s="47"/>
      <c r="H176" s="95"/>
      <c r="I176" s="47">
        <f>18*4</f>
        <v>72</v>
      </c>
      <c r="J176" s="47"/>
      <c r="K176" s="47"/>
      <c r="L176" s="49"/>
      <c r="M176" s="47"/>
      <c r="N176" s="47"/>
      <c r="O176" s="47"/>
      <c r="P176" s="47"/>
      <c r="Q176" s="47"/>
      <c r="R176" s="95"/>
      <c r="S176" s="49"/>
      <c r="T176" s="47"/>
      <c r="U176" s="47"/>
      <c r="V176" s="95"/>
      <c r="W176" s="47"/>
      <c r="X176" s="47"/>
      <c r="Y176" s="49"/>
      <c r="Z176" s="95"/>
      <c r="AA176" s="47"/>
      <c r="AB176" s="47"/>
      <c r="AC176" s="47"/>
      <c r="AD176" s="413">
        <f t="shared" si="31"/>
        <v>72</v>
      </c>
      <c r="AE176" s="49"/>
      <c r="AF176" s="49"/>
      <c r="AG176" s="49"/>
      <c r="AH176" s="49"/>
      <c r="AI176" s="49"/>
      <c r="AJ176" s="47"/>
      <c r="AK176" s="49"/>
      <c r="AL176" s="95"/>
      <c r="AM176" s="49"/>
      <c r="AN176" s="49"/>
      <c r="AO176" s="49"/>
      <c r="AP176" s="49"/>
      <c r="AQ176" s="95"/>
      <c r="AR176" s="49"/>
      <c r="AS176" s="95"/>
      <c r="AT176" s="49"/>
      <c r="AU176" s="95"/>
      <c r="AV176" s="49"/>
      <c r="AW176" s="49"/>
      <c r="AX176" s="49"/>
      <c r="AY176" s="49"/>
      <c r="AZ176" s="49"/>
      <c r="BA176" s="95"/>
      <c r="BB176" s="49"/>
      <c r="BC176" s="95"/>
      <c r="BD176" s="49"/>
      <c r="BE176" s="49"/>
      <c r="BF176" s="95"/>
      <c r="BG176" s="415">
        <f t="shared" si="32"/>
        <v>0</v>
      </c>
      <c r="BH176" s="47"/>
      <c r="BI176" s="49"/>
      <c r="BJ176" s="49"/>
      <c r="BK176" s="49"/>
      <c r="BL176" s="47"/>
      <c r="BM176" s="95"/>
      <c r="BN176" s="47"/>
      <c r="BO176" s="415">
        <f t="shared" si="33"/>
        <v>0</v>
      </c>
      <c r="BP176" s="83">
        <f t="shared" si="34"/>
        <v>72</v>
      </c>
      <c r="BQ176" s="147">
        <f t="shared" si="35"/>
        <v>18</v>
      </c>
      <c r="BR176" s="560" t="s">
        <v>180</v>
      </c>
      <c r="BS176" s="306" t="s">
        <v>123</v>
      </c>
      <c r="BT176" s="54"/>
      <c r="BU176" s="53"/>
    </row>
    <row r="177" spans="1:73" ht="24.75">
      <c r="A177" s="549"/>
      <c r="B177" s="552"/>
      <c r="C177" s="333" t="s">
        <v>181</v>
      </c>
      <c r="D177" s="47"/>
      <c r="E177" s="47"/>
      <c r="F177" s="47"/>
      <c r="G177" s="47"/>
      <c r="H177" s="95"/>
      <c r="I177" s="47"/>
      <c r="J177" s="47"/>
      <c r="K177" s="47"/>
      <c r="L177" s="49"/>
      <c r="M177" s="47"/>
      <c r="N177" s="47"/>
      <c r="O177" s="47"/>
      <c r="P177" s="47"/>
      <c r="Q177" s="47"/>
      <c r="R177" s="95"/>
      <c r="S177" s="49"/>
      <c r="T177" s="47"/>
      <c r="U177" s="47"/>
      <c r="V177" s="95"/>
      <c r="W177" s="47"/>
      <c r="X177" s="47"/>
      <c r="Y177" s="49"/>
      <c r="Z177" s="95"/>
      <c r="AA177" s="47"/>
      <c r="AB177" s="47"/>
      <c r="AC177" s="47"/>
      <c r="AD177" s="413">
        <f t="shared" si="31"/>
        <v>0</v>
      </c>
      <c r="AE177" s="49"/>
      <c r="AF177" s="49"/>
      <c r="AG177" s="49"/>
      <c r="AH177" s="49"/>
      <c r="AI177" s="49"/>
      <c r="AJ177" s="47"/>
      <c r="AK177" s="49"/>
      <c r="AL177" s="95"/>
      <c r="AM177" s="49"/>
      <c r="AN177" s="49"/>
      <c r="AO177" s="49"/>
      <c r="AP177" s="49"/>
      <c r="AQ177" s="95"/>
      <c r="AR177" s="49"/>
      <c r="AS177" s="95"/>
      <c r="AT177" s="49"/>
      <c r="AU177" s="95"/>
      <c r="AV177" s="49"/>
      <c r="AW177" s="49"/>
      <c r="AX177" s="49"/>
      <c r="AY177" s="49"/>
      <c r="AZ177" s="49"/>
      <c r="BA177" s="95"/>
      <c r="BB177" s="49"/>
      <c r="BC177" s="95"/>
      <c r="BD177" s="49"/>
      <c r="BE177" s="49"/>
      <c r="BF177" s="95"/>
      <c r="BG177" s="415">
        <f t="shared" si="32"/>
        <v>0</v>
      </c>
      <c r="BH177" s="47"/>
      <c r="BI177" s="49"/>
      <c r="BJ177" s="49"/>
      <c r="BK177" s="49"/>
      <c r="BL177" s="47"/>
      <c r="BM177" s="95"/>
      <c r="BN177" s="47"/>
      <c r="BO177" s="415">
        <f t="shared" si="33"/>
        <v>0</v>
      </c>
      <c r="BP177" s="83">
        <f t="shared" si="34"/>
        <v>0</v>
      </c>
      <c r="BQ177" s="147">
        <f t="shared" si="35"/>
        <v>0</v>
      </c>
      <c r="BR177" s="562"/>
      <c r="BS177" s="306" t="s">
        <v>181</v>
      </c>
      <c r="BT177" s="421">
        <f>BQ176+BQ177</f>
        <v>18</v>
      </c>
      <c r="BU177" s="53"/>
    </row>
    <row r="178" spans="1:73" ht="27" customHeight="1">
      <c r="A178" s="310">
        <f>A176+1</f>
        <v>76</v>
      </c>
      <c r="B178" s="303" t="s">
        <v>213</v>
      </c>
      <c r="C178" s="324" t="s">
        <v>459</v>
      </c>
      <c r="D178" s="50">
        <v>1</v>
      </c>
      <c r="E178" s="47"/>
      <c r="F178" s="47"/>
      <c r="G178" s="47"/>
      <c r="H178" s="95"/>
      <c r="I178" s="47"/>
      <c r="J178" s="47"/>
      <c r="K178" s="47"/>
      <c r="L178" s="49"/>
      <c r="M178" s="47"/>
      <c r="N178" s="47"/>
      <c r="O178" s="47"/>
      <c r="P178" s="47"/>
      <c r="Q178" s="47"/>
      <c r="R178" s="95"/>
      <c r="S178" s="49"/>
      <c r="T178" s="47"/>
      <c r="U178" s="47"/>
      <c r="V178" s="95"/>
      <c r="W178" s="47"/>
      <c r="X178" s="47"/>
      <c r="Y178" s="49"/>
      <c r="Z178" s="95"/>
      <c r="AA178" s="47"/>
      <c r="AB178" s="47"/>
      <c r="AC178" s="47"/>
      <c r="AD178" s="413">
        <f t="shared" si="31"/>
        <v>0</v>
      </c>
      <c r="AE178" s="49">
        <v>4</v>
      </c>
      <c r="AF178" s="49">
        <v>4</v>
      </c>
      <c r="AG178" s="49">
        <v>4</v>
      </c>
      <c r="AH178" s="49">
        <v>4</v>
      </c>
      <c r="AI178" s="49">
        <v>4</v>
      </c>
      <c r="AJ178" s="47">
        <v>4</v>
      </c>
      <c r="AK178" s="49">
        <v>4</v>
      </c>
      <c r="AL178" s="95"/>
      <c r="AM178" s="49">
        <v>4</v>
      </c>
      <c r="AN178" s="49">
        <v>4</v>
      </c>
      <c r="AO178" s="49">
        <v>4</v>
      </c>
      <c r="AP178" s="49">
        <v>4</v>
      </c>
      <c r="AQ178" s="95"/>
      <c r="AR178" s="49">
        <v>4</v>
      </c>
      <c r="AS178" s="95"/>
      <c r="AT178" s="49">
        <v>4</v>
      </c>
      <c r="AU178" s="95"/>
      <c r="AV178" s="49">
        <v>4</v>
      </c>
      <c r="AW178" s="49">
        <v>4</v>
      </c>
      <c r="AX178" s="49">
        <v>4</v>
      </c>
      <c r="AY178" s="49">
        <v>4</v>
      </c>
      <c r="AZ178" s="49">
        <v>4</v>
      </c>
      <c r="BA178" s="95"/>
      <c r="BB178" s="49">
        <v>4</v>
      </c>
      <c r="BC178" s="95"/>
      <c r="BD178" s="49">
        <v>4</v>
      </c>
      <c r="BE178" s="49">
        <v>4</v>
      </c>
      <c r="BF178" s="95"/>
      <c r="BG178" s="415">
        <f t="shared" si="32"/>
        <v>84</v>
      </c>
      <c r="BH178" s="47"/>
      <c r="BI178" s="49"/>
      <c r="BJ178" s="49"/>
      <c r="BK178" s="49"/>
      <c r="BL178" s="47"/>
      <c r="BM178" s="95"/>
      <c r="BN178" s="47"/>
      <c r="BO178" s="415">
        <f t="shared" si="33"/>
        <v>0</v>
      </c>
      <c r="BP178" s="83">
        <f t="shared" si="34"/>
        <v>84</v>
      </c>
      <c r="BQ178" s="147">
        <f t="shared" si="35"/>
        <v>21</v>
      </c>
      <c r="BR178" s="350" t="s">
        <v>213</v>
      </c>
      <c r="BS178" s="93" t="s">
        <v>463</v>
      </c>
      <c r="BT178" s="421">
        <f>BQ178</f>
        <v>21</v>
      </c>
      <c r="BU178" s="53"/>
    </row>
    <row r="179" spans="1:73" ht="17.25" customHeight="1">
      <c r="A179" s="548">
        <f>A178+1</f>
        <v>77</v>
      </c>
      <c r="B179" s="556" t="s">
        <v>154</v>
      </c>
      <c r="C179" s="333" t="s">
        <v>155</v>
      </c>
      <c r="D179" s="47" t="s">
        <v>105</v>
      </c>
      <c r="E179" s="47">
        <v>4</v>
      </c>
      <c r="F179" s="47">
        <v>4</v>
      </c>
      <c r="G179" s="47"/>
      <c r="H179" s="95"/>
      <c r="I179" s="47"/>
      <c r="J179" s="47"/>
      <c r="K179" s="47"/>
      <c r="L179" s="49">
        <v>4</v>
      </c>
      <c r="M179" s="47">
        <v>4</v>
      </c>
      <c r="N179" s="47">
        <v>4</v>
      </c>
      <c r="O179" s="47"/>
      <c r="P179" s="47"/>
      <c r="Q179" s="47">
        <v>4</v>
      </c>
      <c r="R179" s="95"/>
      <c r="S179" s="49"/>
      <c r="T179" s="47">
        <v>4</v>
      </c>
      <c r="U179" s="47">
        <v>4</v>
      </c>
      <c r="V179" s="95"/>
      <c r="W179" s="47"/>
      <c r="X179" s="47">
        <v>4</v>
      </c>
      <c r="Y179" s="49">
        <v>4</v>
      </c>
      <c r="Z179" s="95"/>
      <c r="AA179" s="47">
        <v>4</v>
      </c>
      <c r="AB179" s="47">
        <v>4</v>
      </c>
      <c r="AC179" s="47">
        <v>4</v>
      </c>
      <c r="AD179" s="413">
        <f t="shared" si="31"/>
        <v>52</v>
      </c>
      <c r="AE179" s="49">
        <v>4</v>
      </c>
      <c r="AF179" s="49">
        <v>4</v>
      </c>
      <c r="AG179" s="49">
        <v>4</v>
      </c>
      <c r="AH179" s="49">
        <v>4</v>
      </c>
      <c r="AI179" s="49">
        <v>4</v>
      </c>
      <c r="AJ179" s="47">
        <v>4</v>
      </c>
      <c r="AK179" s="49">
        <v>4</v>
      </c>
      <c r="AL179" s="95"/>
      <c r="AM179" s="68">
        <v>4</v>
      </c>
      <c r="AN179" s="49">
        <v>4</v>
      </c>
      <c r="AO179" s="49">
        <v>4</v>
      </c>
      <c r="AP179" s="49">
        <v>4</v>
      </c>
      <c r="AQ179" s="95"/>
      <c r="AR179" s="49">
        <v>4</v>
      </c>
      <c r="AS179" s="95"/>
      <c r="AT179" s="49">
        <v>4</v>
      </c>
      <c r="AU179" s="95"/>
      <c r="AV179" s="49"/>
      <c r="AW179" s="49"/>
      <c r="AX179" s="49"/>
      <c r="AY179" s="49"/>
      <c r="AZ179" s="49"/>
      <c r="BA179" s="95"/>
      <c r="BB179" s="49"/>
      <c r="BC179" s="95"/>
      <c r="BD179" s="49"/>
      <c r="BE179" s="49"/>
      <c r="BF179" s="95"/>
      <c r="BG179" s="415">
        <f t="shared" si="32"/>
        <v>52</v>
      </c>
      <c r="BH179" s="47"/>
      <c r="BI179" s="49"/>
      <c r="BJ179" s="49"/>
      <c r="BK179" s="49"/>
      <c r="BL179" s="47"/>
      <c r="BM179" s="95"/>
      <c r="BN179" s="47"/>
      <c r="BO179" s="415">
        <f t="shared" si="33"/>
        <v>0</v>
      </c>
      <c r="BP179" s="83">
        <f t="shared" si="34"/>
        <v>104</v>
      </c>
      <c r="BQ179" s="147">
        <f t="shared" si="35"/>
        <v>26</v>
      </c>
      <c r="BR179" s="564" t="s">
        <v>154</v>
      </c>
      <c r="BS179" s="306" t="s">
        <v>155</v>
      </c>
      <c r="BT179" s="54"/>
      <c r="BU179" s="53"/>
    </row>
    <row r="180" spans="1:73" ht="24.75">
      <c r="A180" s="549"/>
      <c r="B180" s="557"/>
      <c r="C180" s="333" t="s">
        <v>464</v>
      </c>
      <c r="D180" s="47"/>
      <c r="E180" s="47"/>
      <c r="F180" s="47"/>
      <c r="G180" s="47"/>
      <c r="H180" s="95"/>
      <c r="I180" s="47"/>
      <c r="J180" s="47"/>
      <c r="K180" s="47"/>
      <c r="L180" s="49"/>
      <c r="M180" s="47"/>
      <c r="N180" s="47"/>
      <c r="O180" s="47"/>
      <c r="P180" s="47"/>
      <c r="Q180" s="47"/>
      <c r="R180" s="95"/>
      <c r="S180" s="49"/>
      <c r="T180" s="47"/>
      <c r="U180" s="47"/>
      <c r="V180" s="95"/>
      <c r="W180" s="47"/>
      <c r="X180" s="47"/>
      <c r="Y180" s="49"/>
      <c r="Z180" s="95"/>
      <c r="AA180" s="47"/>
      <c r="AB180" s="47"/>
      <c r="AC180" s="47"/>
      <c r="AD180" s="413">
        <f t="shared" si="31"/>
        <v>0</v>
      </c>
      <c r="AE180" s="49"/>
      <c r="AF180" s="49"/>
      <c r="AG180" s="49"/>
      <c r="AH180" s="49"/>
      <c r="AI180" s="49"/>
      <c r="AJ180" s="47"/>
      <c r="AK180" s="49"/>
      <c r="AL180" s="95"/>
      <c r="AM180" s="68"/>
      <c r="AN180" s="49"/>
      <c r="AO180" s="49"/>
      <c r="AP180" s="49"/>
      <c r="AQ180" s="95"/>
      <c r="AR180" s="49"/>
      <c r="AS180" s="95"/>
      <c r="AT180" s="49"/>
      <c r="AU180" s="95"/>
      <c r="AV180" s="49"/>
      <c r="AW180" s="49"/>
      <c r="AX180" s="49"/>
      <c r="AY180" s="49"/>
      <c r="AZ180" s="49"/>
      <c r="BA180" s="95"/>
      <c r="BB180" s="49"/>
      <c r="BC180" s="95"/>
      <c r="BD180" s="49"/>
      <c r="BE180" s="49"/>
      <c r="BF180" s="95"/>
      <c r="BG180" s="415">
        <f t="shared" si="32"/>
        <v>0</v>
      </c>
      <c r="BH180" s="417"/>
      <c r="BI180" s="417"/>
      <c r="BJ180" s="417"/>
      <c r="BK180" s="49"/>
      <c r="BL180" s="47"/>
      <c r="BM180" s="95"/>
      <c r="BN180" s="47"/>
      <c r="BO180" s="415">
        <f t="shared" si="33"/>
        <v>0</v>
      </c>
      <c r="BP180" s="83">
        <f t="shared" si="34"/>
        <v>0</v>
      </c>
      <c r="BQ180" s="147">
        <f t="shared" si="35"/>
        <v>0</v>
      </c>
      <c r="BR180" s="565"/>
      <c r="BS180" s="306" t="s">
        <v>112</v>
      </c>
      <c r="BT180" s="421">
        <f>BQ179+BQ180</f>
        <v>26</v>
      </c>
      <c r="BU180" s="53"/>
    </row>
    <row r="181" spans="1:150" ht="25.5" customHeight="1">
      <c r="A181" s="548">
        <f>A179+1</f>
        <v>78</v>
      </c>
      <c r="B181" s="556" t="s">
        <v>198</v>
      </c>
      <c r="C181" s="334" t="s">
        <v>123</v>
      </c>
      <c r="D181" s="47">
        <v>1</v>
      </c>
      <c r="E181" s="47">
        <v>68</v>
      </c>
      <c r="F181" s="47"/>
      <c r="G181" s="47"/>
      <c r="H181" s="95"/>
      <c r="I181" s="47"/>
      <c r="J181" s="47"/>
      <c r="K181" s="47"/>
      <c r="L181" s="49"/>
      <c r="M181" s="47"/>
      <c r="N181" s="47"/>
      <c r="O181" s="47"/>
      <c r="P181" s="47"/>
      <c r="Q181" s="47"/>
      <c r="R181" s="95"/>
      <c r="S181" s="49"/>
      <c r="T181" s="47"/>
      <c r="U181" s="47"/>
      <c r="V181" s="95"/>
      <c r="W181" s="47"/>
      <c r="X181" s="47"/>
      <c r="Y181" s="49"/>
      <c r="Z181" s="95"/>
      <c r="AA181" s="47"/>
      <c r="AB181" s="47"/>
      <c r="AC181" s="47"/>
      <c r="AD181" s="413">
        <f t="shared" si="31"/>
        <v>68</v>
      </c>
      <c r="AE181" s="49"/>
      <c r="AF181" s="49"/>
      <c r="AG181" s="49"/>
      <c r="AH181" s="49"/>
      <c r="AI181" s="49"/>
      <c r="AJ181" s="47"/>
      <c r="AK181" s="49"/>
      <c r="AL181" s="95"/>
      <c r="AM181" s="49"/>
      <c r="AN181" s="49"/>
      <c r="AO181" s="49"/>
      <c r="AP181" s="49"/>
      <c r="AQ181" s="95"/>
      <c r="AR181" s="49"/>
      <c r="AS181" s="95"/>
      <c r="AT181" s="49"/>
      <c r="AU181" s="95"/>
      <c r="AV181" s="49"/>
      <c r="AW181" s="49"/>
      <c r="AX181" s="49"/>
      <c r="AY181" s="49"/>
      <c r="AZ181" s="49"/>
      <c r="BA181" s="95"/>
      <c r="BB181" s="49"/>
      <c r="BC181" s="95"/>
      <c r="BD181" s="49"/>
      <c r="BE181" s="49"/>
      <c r="BF181" s="95"/>
      <c r="BG181" s="415">
        <f t="shared" si="32"/>
        <v>0</v>
      </c>
      <c r="BH181" s="47"/>
      <c r="BI181" s="49"/>
      <c r="BJ181" s="49"/>
      <c r="BK181" s="49"/>
      <c r="BL181" s="47"/>
      <c r="BM181" s="95"/>
      <c r="BN181" s="47"/>
      <c r="BO181" s="415">
        <f t="shared" si="33"/>
        <v>0</v>
      </c>
      <c r="BP181" s="83">
        <f t="shared" si="34"/>
        <v>68</v>
      </c>
      <c r="BQ181" s="147">
        <f t="shared" si="35"/>
        <v>17</v>
      </c>
      <c r="BR181" s="564" t="s">
        <v>198</v>
      </c>
      <c r="BS181" s="349" t="s">
        <v>123</v>
      </c>
      <c r="BT181" s="54"/>
      <c r="BU181" s="53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</row>
    <row r="182" spans="1:73" ht="15.75" customHeight="1">
      <c r="A182" s="549"/>
      <c r="B182" s="557"/>
      <c r="C182" s="334" t="s">
        <v>114</v>
      </c>
      <c r="D182" s="47">
        <v>1</v>
      </c>
      <c r="E182" s="47"/>
      <c r="F182" s="47"/>
      <c r="G182" s="47"/>
      <c r="H182" s="95"/>
      <c r="I182" s="47"/>
      <c r="J182" s="47"/>
      <c r="K182" s="47"/>
      <c r="L182" s="49"/>
      <c r="M182" s="47"/>
      <c r="N182" s="47"/>
      <c r="O182" s="47"/>
      <c r="P182" s="47"/>
      <c r="Q182" s="47"/>
      <c r="R182" s="95"/>
      <c r="S182" s="49"/>
      <c r="T182" s="47"/>
      <c r="U182" s="47"/>
      <c r="V182" s="95"/>
      <c r="W182" s="47"/>
      <c r="X182" s="47"/>
      <c r="Y182" s="49"/>
      <c r="Z182" s="95"/>
      <c r="AA182" s="47"/>
      <c r="AB182" s="47"/>
      <c r="AC182" s="47"/>
      <c r="AD182" s="413">
        <f t="shared" si="31"/>
        <v>0</v>
      </c>
      <c r="AE182" s="49"/>
      <c r="AF182" s="49"/>
      <c r="AG182" s="49"/>
      <c r="AH182" s="49"/>
      <c r="AI182" s="49"/>
      <c r="AJ182" s="47"/>
      <c r="AK182" s="49"/>
      <c r="AL182" s="95">
        <v>12</v>
      </c>
      <c r="AM182" s="49"/>
      <c r="AN182" s="49"/>
      <c r="AO182" s="49"/>
      <c r="AP182" s="49"/>
      <c r="AQ182" s="95"/>
      <c r="AR182" s="49"/>
      <c r="AS182" s="95"/>
      <c r="AT182" s="49"/>
      <c r="AU182" s="95"/>
      <c r="AV182" s="49"/>
      <c r="AW182" s="49"/>
      <c r="AX182" s="49"/>
      <c r="AY182" s="49"/>
      <c r="AZ182" s="49"/>
      <c r="BA182" s="95"/>
      <c r="BB182" s="49"/>
      <c r="BC182" s="95"/>
      <c r="BD182" s="49"/>
      <c r="BE182" s="49"/>
      <c r="BF182" s="95"/>
      <c r="BG182" s="415">
        <f t="shared" si="32"/>
        <v>12</v>
      </c>
      <c r="BH182" s="47"/>
      <c r="BI182" s="49"/>
      <c r="BJ182" s="49"/>
      <c r="BK182" s="49"/>
      <c r="BL182" s="47"/>
      <c r="BM182" s="95"/>
      <c r="BN182" s="47"/>
      <c r="BO182" s="415">
        <f t="shared" si="33"/>
        <v>0</v>
      </c>
      <c r="BP182" s="83">
        <f t="shared" si="34"/>
        <v>12</v>
      </c>
      <c r="BQ182" s="147">
        <f t="shared" si="35"/>
        <v>3</v>
      </c>
      <c r="BR182" s="565"/>
      <c r="BS182" s="349" t="s">
        <v>114</v>
      </c>
      <c r="BT182" s="421">
        <f>BQ181+BQ182</f>
        <v>20</v>
      </c>
      <c r="BU182" s="53"/>
    </row>
    <row r="183" spans="1:73" ht="25.5" customHeight="1">
      <c r="A183" s="548">
        <f>A181+1</f>
        <v>79</v>
      </c>
      <c r="B183" s="551" t="s">
        <v>214</v>
      </c>
      <c r="C183" s="436" t="s">
        <v>215</v>
      </c>
      <c r="D183" s="50"/>
      <c r="E183" s="47"/>
      <c r="F183" s="47"/>
      <c r="G183" s="47"/>
      <c r="H183" s="95"/>
      <c r="I183" s="47"/>
      <c r="J183" s="47"/>
      <c r="K183" s="47"/>
      <c r="L183" s="49">
        <v>8</v>
      </c>
      <c r="M183" s="47"/>
      <c r="N183" s="47"/>
      <c r="O183" s="47"/>
      <c r="P183" s="47"/>
      <c r="Q183" s="47"/>
      <c r="R183" s="95"/>
      <c r="S183" s="49"/>
      <c r="T183" s="47"/>
      <c r="U183" s="47"/>
      <c r="V183" s="95"/>
      <c r="W183" s="47"/>
      <c r="X183" s="47"/>
      <c r="Y183" s="49"/>
      <c r="Z183" s="95"/>
      <c r="AA183" s="47">
        <v>8</v>
      </c>
      <c r="AB183" s="47">
        <v>8</v>
      </c>
      <c r="AC183" s="47">
        <v>8</v>
      </c>
      <c r="AD183" s="413">
        <f t="shared" si="31"/>
        <v>32</v>
      </c>
      <c r="AE183" s="49">
        <v>12</v>
      </c>
      <c r="AF183" s="49"/>
      <c r="AG183" s="49"/>
      <c r="AH183" s="49"/>
      <c r="AI183" s="49">
        <v>12</v>
      </c>
      <c r="AJ183" s="47"/>
      <c r="AK183" s="49"/>
      <c r="AL183" s="95"/>
      <c r="AM183" s="49"/>
      <c r="AN183" s="49">
        <v>12</v>
      </c>
      <c r="AO183" s="49"/>
      <c r="AP183" s="49">
        <v>12</v>
      </c>
      <c r="AQ183" s="95"/>
      <c r="AR183" s="49"/>
      <c r="AS183" s="95"/>
      <c r="AT183" s="49"/>
      <c r="AU183" s="95"/>
      <c r="AV183" s="49"/>
      <c r="AW183" s="49"/>
      <c r="AX183" s="49"/>
      <c r="AY183" s="417">
        <v>12</v>
      </c>
      <c r="AZ183" s="49"/>
      <c r="BA183" s="95"/>
      <c r="BB183" s="49"/>
      <c r="BC183" s="95"/>
      <c r="BD183" s="49"/>
      <c r="BE183" s="49"/>
      <c r="BF183" s="95"/>
      <c r="BG183" s="415">
        <f t="shared" si="32"/>
        <v>60</v>
      </c>
      <c r="BH183" s="47">
        <v>12</v>
      </c>
      <c r="BI183" s="49"/>
      <c r="BJ183" s="49"/>
      <c r="BK183" s="49"/>
      <c r="BL183" s="47"/>
      <c r="BM183" s="95"/>
      <c r="BN183" s="47"/>
      <c r="BO183" s="415">
        <f t="shared" si="33"/>
        <v>12</v>
      </c>
      <c r="BP183" s="83">
        <f t="shared" si="34"/>
        <v>104</v>
      </c>
      <c r="BQ183" s="147">
        <f t="shared" si="35"/>
        <v>26</v>
      </c>
      <c r="BR183" s="560" t="s">
        <v>214</v>
      </c>
      <c r="BS183" s="93" t="s">
        <v>215</v>
      </c>
      <c r="BT183" s="54"/>
      <c r="BU183" s="53"/>
    </row>
    <row r="184" spans="1:73" ht="15.75" customHeight="1">
      <c r="A184" s="550"/>
      <c r="B184" s="558"/>
      <c r="C184" s="324" t="s">
        <v>114</v>
      </c>
      <c r="D184" s="50"/>
      <c r="E184" s="47"/>
      <c r="F184" s="47"/>
      <c r="G184" s="47"/>
      <c r="H184" s="95"/>
      <c r="I184" s="47"/>
      <c r="J184" s="47"/>
      <c r="K184" s="47"/>
      <c r="L184" s="49"/>
      <c r="M184" s="47"/>
      <c r="N184" s="47"/>
      <c r="O184" s="47"/>
      <c r="P184" s="47"/>
      <c r="Q184" s="47"/>
      <c r="R184" s="95"/>
      <c r="S184" s="49"/>
      <c r="T184" s="47"/>
      <c r="U184" s="47"/>
      <c r="V184" s="95"/>
      <c r="W184" s="47"/>
      <c r="X184" s="47"/>
      <c r="Y184" s="49"/>
      <c r="Z184" s="95"/>
      <c r="AA184" s="47"/>
      <c r="AB184" s="47"/>
      <c r="AC184" s="47"/>
      <c r="AD184" s="413">
        <f t="shared" si="31"/>
        <v>0</v>
      </c>
      <c r="AE184" s="49"/>
      <c r="AF184" s="49"/>
      <c r="AG184" s="49"/>
      <c r="AH184" s="49"/>
      <c r="AI184" s="49"/>
      <c r="AJ184" s="47"/>
      <c r="AK184" s="49"/>
      <c r="AL184" s="95"/>
      <c r="AM184" s="49"/>
      <c r="AN184" s="49"/>
      <c r="AO184" s="49"/>
      <c r="AP184" s="49"/>
      <c r="AQ184" s="95"/>
      <c r="AR184" s="49"/>
      <c r="AS184" s="95"/>
      <c r="AT184" s="49"/>
      <c r="AU184" s="95"/>
      <c r="AV184" s="49"/>
      <c r="AW184" s="49"/>
      <c r="AX184" s="49"/>
      <c r="AY184" s="49"/>
      <c r="AZ184" s="49"/>
      <c r="BA184" s="95"/>
      <c r="BB184" s="49"/>
      <c r="BC184" s="95"/>
      <c r="BD184" s="49"/>
      <c r="BE184" s="49"/>
      <c r="BF184" s="95"/>
      <c r="BG184" s="415">
        <f t="shared" si="32"/>
        <v>0</v>
      </c>
      <c r="BH184" s="47"/>
      <c r="BI184" s="49"/>
      <c r="BJ184" s="49"/>
      <c r="BK184" s="49"/>
      <c r="BL184" s="47"/>
      <c r="BM184" s="95"/>
      <c r="BN184" s="47"/>
      <c r="BO184" s="415">
        <f t="shared" si="33"/>
        <v>0</v>
      </c>
      <c r="BP184" s="83">
        <f t="shared" si="34"/>
        <v>0</v>
      </c>
      <c r="BQ184" s="147">
        <f t="shared" si="35"/>
        <v>0</v>
      </c>
      <c r="BR184" s="561"/>
      <c r="BS184" s="93" t="s">
        <v>114</v>
      </c>
      <c r="BT184" s="54"/>
      <c r="BU184" s="53"/>
    </row>
    <row r="185" spans="1:73" ht="15.75" customHeight="1">
      <c r="A185" s="549"/>
      <c r="B185" s="552"/>
      <c r="C185" s="334" t="s">
        <v>160</v>
      </c>
      <c r="D185" s="47"/>
      <c r="E185" s="47"/>
      <c r="F185" s="47"/>
      <c r="G185" s="47"/>
      <c r="H185" s="95"/>
      <c r="I185" s="47"/>
      <c r="J185" s="47"/>
      <c r="K185" s="47"/>
      <c r="L185" s="49"/>
      <c r="M185" s="47"/>
      <c r="N185" s="47"/>
      <c r="O185" s="47"/>
      <c r="P185" s="47"/>
      <c r="Q185" s="47"/>
      <c r="R185" s="95"/>
      <c r="S185" s="49"/>
      <c r="T185" s="47"/>
      <c r="U185" s="47"/>
      <c r="V185" s="95"/>
      <c r="W185" s="47"/>
      <c r="X185" s="47"/>
      <c r="Y185" s="49"/>
      <c r="Z185" s="95"/>
      <c r="AA185" s="47"/>
      <c r="AB185" s="47"/>
      <c r="AC185" s="47"/>
      <c r="AD185" s="413">
        <f t="shared" si="31"/>
        <v>0</v>
      </c>
      <c r="AE185" s="49"/>
      <c r="AF185" s="49"/>
      <c r="AG185" s="49"/>
      <c r="AH185" s="49"/>
      <c r="AI185" s="49"/>
      <c r="AJ185" s="47"/>
      <c r="AK185" s="49"/>
      <c r="AL185" s="95"/>
      <c r="AM185" s="49"/>
      <c r="AN185" s="49"/>
      <c r="AO185" s="49"/>
      <c r="AP185" s="49"/>
      <c r="AQ185" s="95"/>
      <c r="AR185" s="49"/>
      <c r="AS185" s="95"/>
      <c r="AT185" s="49"/>
      <c r="AU185" s="95"/>
      <c r="AV185" s="49"/>
      <c r="AW185" s="49"/>
      <c r="AX185" s="49"/>
      <c r="AY185" s="49"/>
      <c r="AZ185" s="49"/>
      <c r="BA185" s="95"/>
      <c r="BB185" s="49"/>
      <c r="BC185" s="95"/>
      <c r="BD185" s="49"/>
      <c r="BE185" s="49"/>
      <c r="BF185" s="95"/>
      <c r="BG185" s="415">
        <f t="shared" si="32"/>
        <v>0</v>
      </c>
      <c r="BH185" s="47"/>
      <c r="BI185" s="49"/>
      <c r="BJ185" s="49"/>
      <c r="BK185" s="49"/>
      <c r="BL185" s="47"/>
      <c r="BM185" s="95"/>
      <c r="BN185" s="47"/>
      <c r="BO185" s="415">
        <f t="shared" si="33"/>
        <v>0</v>
      </c>
      <c r="BP185" s="83">
        <f t="shared" si="34"/>
        <v>0</v>
      </c>
      <c r="BQ185" s="147">
        <f t="shared" si="35"/>
        <v>0</v>
      </c>
      <c r="BR185" s="562"/>
      <c r="BS185" s="306" t="s">
        <v>112</v>
      </c>
      <c r="BT185" s="421">
        <f>BQ183+BQ184+BQ185</f>
        <v>26</v>
      </c>
      <c r="BU185" s="53"/>
    </row>
    <row r="186" spans="1:73" ht="19.5" customHeight="1">
      <c r="A186" s="572">
        <f>A183+1</f>
        <v>80</v>
      </c>
      <c r="B186" s="568" t="s">
        <v>179</v>
      </c>
      <c r="C186" s="566" t="s">
        <v>465</v>
      </c>
      <c r="D186" s="47">
        <v>2</v>
      </c>
      <c r="E186" s="47"/>
      <c r="F186" s="47"/>
      <c r="G186" s="47"/>
      <c r="H186" s="95"/>
      <c r="I186" s="47"/>
      <c r="J186" s="47"/>
      <c r="K186" s="47"/>
      <c r="L186" s="49"/>
      <c r="M186" s="47"/>
      <c r="N186" s="47"/>
      <c r="O186" s="47"/>
      <c r="P186" s="47"/>
      <c r="Q186" s="47"/>
      <c r="R186" s="95"/>
      <c r="S186" s="49"/>
      <c r="T186" s="47"/>
      <c r="U186" s="47"/>
      <c r="V186" s="95"/>
      <c r="W186" s="47"/>
      <c r="X186" s="47"/>
      <c r="Y186" s="49"/>
      <c r="Z186" s="95"/>
      <c r="AA186" s="47"/>
      <c r="AB186" s="47"/>
      <c r="AC186" s="47"/>
      <c r="AD186" s="413">
        <f t="shared" si="31"/>
        <v>0</v>
      </c>
      <c r="AE186" s="49"/>
      <c r="AF186" s="49"/>
      <c r="AG186" s="49"/>
      <c r="AH186" s="49"/>
      <c r="AI186" s="49"/>
      <c r="AJ186" s="47"/>
      <c r="AK186" s="49"/>
      <c r="AL186" s="95"/>
      <c r="AM186" s="49"/>
      <c r="AN186" s="49"/>
      <c r="AO186" s="49"/>
      <c r="AP186" s="49"/>
      <c r="AQ186" s="95"/>
      <c r="AR186" s="49"/>
      <c r="AS186" s="95"/>
      <c r="AT186" s="49"/>
      <c r="AU186" s="95"/>
      <c r="AV186" s="49"/>
      <c r="AW186" s="49"/>
      <c r="AX186" s="49"/>
      <c r="AY186" s="49"/>
      <c r="AZ186" s="49"/>
      <c r="BA186" s="95"/>
      <c r="BB186" s="49"/>
      <c r="BC186" s="95"/>
      <c r="BD186" s="49"/>
      <c r="BE186" s="49"/>
      <c r="BF186" s="95"/>
      <c r="BG186" s="415">
        <f t="shared" si="32"/>
        <v>0</v>
      </c>
      <c r="BH186" s="47"/>
      <c r="BI186" s="49"/>
      <c r="BJ186" s="49"/>
      <c r="BK186" s="49"/>
      <c r="BL186" s="47"/>
      <c r="BM186" s="95"/>
      <c r="BN186" s="47"/>
      <c r="BO186" s="415">
        <f t="shared" si="33"/>
        <v>0</v>
      </c>
      <c r="BP186" s="83">
        <f t="shared" si="34"/>
        <v>0</v>
      </c>
      <c r="BQ186" s="147">
        <f t="shared" si="35"/>
        <v>0</v>
      </c>
      <c r="BR186" s="570" t="s">
        <v>179</v>
      </c>
      <c r="BS186" s="602" t="s">
        <v>480</v>
      </c>
      <c r="BT186" s="54"/>
      <c r="BU186" s="53"/>
    </row>
    <row r="187" spans="1:73" ht="15">
      <c r="A187" s="573"/>
      <c r="B187" s="569"/>
      <c r="C187" s="567"/>
      <c r="D187" s="47">
        <v>2</v>
      </c>
      <c r="E187" s="47"/>
      <c r="F187" s="47"/>
      <c r="G187" s="47"/>
      <c r="H187" s="95"/>
      <c r="I187" s="47"/>
      <c r="J187" s="47"/>
      <c r="K187" s="47"/>
      <c r="L187" s="49"/>
      <c r="M187" s="47"/>
      <c r="N187" s="47"/>
      <c r="O187" s="47"/>
      <c r="P187" s="47"/>
      <c r="Q187" s="47"/>
      <c r="R187" s="95"/>
      <c r="S187" s="49"/>
      <c r="T187" s="47"/>
      <c r="U187" s="47"/>
      <c r="V187" s="95"/>
      <c r="W187" s="47"/>
      <c r="X187" s="47"/>
      <c r="Y187" s="49"/>
      <c r="Z187" s="95"/>
      <c r="AA187" s="47"/>
      <c r="AB187" s="47"/>
      <c r="AC187" s="47"/>
      <c r="AD187" s="413">
        <f t="shared" si="31"/>
        <v>0</v>
      </c>
      <c r="AE187" s="49"/>
      <c r="AF187" s="49"/>
      <c r="AG187" s="49"/>
      <c r="AH187" s="49"/>
      <c r="AI187" s="49"/>
      <c r="AJ187" s="47"/>
      <c r="AK187" s="49"/>
      <c r="AL187" s="95"/>
      <c r="AM187" s="49"/>
      <c r="AN187" s="49"/>
      <c r="AO187" s="49"/>
      <c r="AP187" s="49"/>
      <c r="AQ187" s="95"/>
      <c r="AR187" s="49"/>
      <c r="AS187" s="95"/>
      <c r="AT187" s="49"/>
      <c r="AU187" s="95"/>
      <c r="AV187" s="49"/>
      <c r="AW187" s="49"/>
      <c r="AX187" s="49"/>
      <c r="AY187" s="49"/>
      <c r="AZ187" s="49"/>
      <c r="BA187" s="95"/>
      <c r="BB187" s="49"/>
      <c r="BC187" s="95"/>
      <c r="BD187" s="49"/>
      <c r="BE187" s="49"/>
      <c r="BF187" s="95"/>
      <c r="BG187" s="415">
        <f t="shared" si="32"/>
        <v>0</v>
      </c>
      <c r="BH187" s="47"/>
      <c r="BI187" s="49"/>
      <c r="BJ187" s="49"/>
      <c r="BK187" s="49"/>
      <c r="BL187" s="47"/>
      <c r="BM187" s="95"/>
      <c r="BN187" s="47"/>
      <c r="BO187" s="415">
        <f t="shared" si="33"/>
        <v>0</v>
      </c>
      <c r="BP187" s="83">
        <f t="shared" si="34"/>
        <v>0</v>
      </c>
      <c r="BQ187" s="147">
        <f t="shared" si="35"/>
        <v>0</v>
      </c>
      <c r="BR187" s="571"/>
      <c r="BS187" s="603"/>
      <c r="BT187" s="421">
        <f>BQ186+BQ187</f>
        <v>0</v>
      </c>
      <c r="BU187" s="53"/>
    </row>
    <row r="188" spans="1:73" ht="20.25" customHeight="1">
      <c r="A188" s="548">
        <f>A186+1</f>
        <v>81</v>
      </c>
      <c r="B188" s="551" t="s">
        <v>228</v>
      </c>
      <c r="C188" s="333" t="s">
        <v>229</v>
      </c>
      <c r="D188" s="47"/>
      <c r="E188" s="47"/>
      <c r="F188" s="47"/>
      <c r="G188" s="47"/>
      <c r="H188" s="95"/>
      <c r="I188" s="47"/>
      <c r="J188" s="47"/>
      <c r="K188" s="47"/>
      <c r="L188" s="49"/>
      <c r="M188" s="47"/>
      <c r="N188" s="47"/>
      <c r="O188" s="47"/>
      <c r="P188" s="47"/>
      <c r="Q188" s="47"/>
      <c r="R188" s="95"/>
      <c r="S188" s="49"/>
      <c r="T188" s="47"/>
      <c r="U188" s="47"/>
      <c r="V188" s="95"/>
      <c r="W188" s="47"/>
      <c r="X188" s="47"/>
      <c r="Y188" s="49"/>
      <c r="Z188" s="95"/>
      <c r="AA188" s="47"/>
      <c r="AB188" s="47"/>
      <c r="AC188" s="47"/>
      <c r="AD188" s="413">
        <f t="shared" si="31"/>
        <v>0</v>
      </c>
      <c r="AE188" s="49"/>
      <c r="AF188" s="49"/>
      <c r="AG188" s="49"/>
      <c r="AH188" s="49"/>
      <c r="AI188" s="49"/>
      <c r="AJ188" s="47"/>
      <c r="AK188" s="49"/>
      <c r="AL188" s="95"/>
      <c r="AM188" s="49"/>
      <c r="AN188" s="49"/>
      <c r="AO188" s="49">
        <v>8</v>
      </c>
      <c r="AP188" s="49">
        <v>8</v>
      </c>
      <c r="AQ188" s="95"/>
      <c r="AR188" s="49">
        <v>8</v>
      </c>
      <c r="AS188" s="95"/>
      <c r="AT188" s="49">
        <v>8</v>
      </c>
      <c r="AU188" s="95"/>
      <c r="AV188" s="49">
        <v>8</v>
      </c>
      <c r="AW188" s="49">
        <v>8</v>
      </c>
      <c r="AX188" s="49">
        <v>8</v>
      </c>
      <c r="AY188" s="49">
        <v>8</v>
      </c>
      <c r="AZ188" s="49">
        <v>8</v>
      </c>
      <c r="BA188" s="95"/>
      <c r="BB188" s="49">
        <v>8</v>
      </c>
      <c r="BC188" s="95"/>
      <c r="BD188" s="49">
        <v>8</v>
      </c>
      <c r="BE188" s="49">
        <v>8</v>
      </c>
      <c r="BF188" s="95"/>
      <c r="BG188" s="415">
        <f t="shared" si="32"/>
        <v>96</v>
      </c>
      <c r="BH188" s="47"/>
      <c r="BI188" s="49"/>
      <c r="BJ188" s="49"/>
      <c r="BK188" s="49"/>
      <c r="BL188" s="47"/>
      <c r="BM188" s="95"/>
      <c r="BN188" s="47"/>
      <c r="BO188" s="415">
        <f t="shared" si="33"/>
        <v>0</v>
      </c>
      <c r="BP188" s="83">
        <f t="shared" si="34"/>
        <v>96</v>
      </c>
      <c r="BQ188" s="147">
        <f t="shared" si="35"/>
        <v>24</v>
      </c>
      <c r="BR188" s="578" t="s">
        <v>228</v>
      </c>
      <c r="BS188" s="306" t="s">
        <v>229</v>
      </c>
      <c r="BT188" s="54"/>
      <c r="BU188" s="53"/>
    </row>
    <row r="189" spans="1:73" ht="15">
      <c r="A189" s="549"/>
      <c r="B189" s="552"/>
      <c r="C189" s="333" t="s">
        <v>114</v>
      </c>
      <c r="D189" s="47"/>
      <c r="E189" s="47"/>
      <c r="F189" s="47"/>
      <c r="G189" s="47"/>
      <c r="H189" s="95"/>
      <c r="I189" s="47"/>
      <c r="J189" s="47"/>
      <c r="K189" s="47"/>
      <c r="L189" s="49"/>
      <c r="M189" s="47"/>
      <c r="N189" s="47"/>
      <c r="O189" s="47"/>
      <c r="P189" s="47"/>
      <c r="Q189" s="47"/>
      <c r="R189" s="95"/>
      <c r="S189" s="49"/>
      <c r="T189" s="47"/>
      <c r="U189" s="47"/>
      <c r="V189" s="95"/>
      <c r="W189" s="47"/>
      <c r="X189" s="47"/>
      <c r="Y189" s="49"/>
      <c r="Z189" s="95"/>
      <c r="AA189" s="47"/>
      <c r="AB189" s="47"/>
      <c r="AC189" s="47"/>
      <c r="AD189" s="413">
        <f t="shared" si="31"/>
        <v>0</v>
      </c>
      <c r="AE189" s="49"/>
      <c r="AF189" s="49"/>
      <c r="AG189" s="49"/>
      <c r="AH189" s="49"/>
      <c r="AI189" s="49"/>
      <c r="AJ189" s="47"/>
      <c r="AK189" s="49"/>
      <c r="AL189" s="95"/>
      <c r="AM189" s="49"/>
      <c r="AN189" s="49"/>
      <c r="AO189" s="49"/>
      <c r="AP189" s="49"/>
      <c r="AQ189" s="95"/>
      <c r="AR189" s="49"/>
      <c r="AS189" s="95"/>
      <c r="AT189" s="49"/>
      <c r="AU189" s="95">
        <v>2</v>
      </c>
      <c r="AV189" s="49"/>
      <c r="AW189" s="49"/>
      <c r="AX189" s="49"/>
      <c r="AY189" s="49"/>
      <c r="AZ189" s="49"/>
      <c r="BA189" s="95"/>
      <c r="BB189" s="49"/>
      <c r="BC189" s="95">
        <v>2</v>
      </c>
      <c r="BD189" s="49"/>
      <c r="BE189" s="49"/>
      <c r="BF189" s="95"/>
      <c r="BG189" s="415">
        <f t="shared" si="32"/>
        <v>4</v>
      </c>
      <c r="BH189" s="47"/>
      <c r="BI189" s="49"/>
      <c r="BJ189" s="49"/>
      <c r="BK189" s="49"/>
      <c r="BL189" s="47"/>
      <c r="BM189" s="95"/>
      <c r="BN189" s="47"/>
      <c r="BO189" s="415">
        <f t="shared" si="33"/>
        <v>0</v>
      </c>
      <c r="BP189" s="83">
        <f t="shared" si="34"/>
        <v>4</v>
      </c>
      <c r="BQ189" s="147">
        <f t="shared" si="35"/>
        <v>1</v>
      </c>
      <c r="BR189" s="579"/>
      <c r="BS189" s="306" t="s">
        <v>114</v>
      </c>
      <c r="BT189" s="421">
        <f>BQ188+BQ189</f>
        <v>25</v>
      </c>
      <c r="BU189" s="53"/>
    </row>
    <row r="190" spans="1:73" ht="15">
      <c r="A190" s="548">
        <f>A188+1</f>
        <v>82</v>
      </c>
      <c r="B190" s="556" t="s">
        <v>487</v>
      </c>
      <c r="C190" s="333" t="s">
        <v>112</v>
      </c>
      <c r="D190" s="47">
        <v>1</v>
      </c>
      <c r="E190" s="47"/>
      <c r="F190" s="47"/>
      <c r="G190" s="47"/>
      <c r="H190" s="95"/>
      <c r="I190" s="47"/>
      <c r="J190" s="47"/>
      <c r="K190" s="47"/>
      <c r="L190" s="49"/>
      <c r="M190" s="47"/>
      <c r="N190" s="47"/>
      <c r="O190" s="47"/>
      <c r="P190" s="47"/>
      <c r="Q190" s="47"/>
      <c r="R190" s="95"/>
      <c r="S190" s="49"/>
      <c r="T190" s="47"/>
      <c r="U190" s="47"/>
      <c r="V190" s="95"/>
      <c r="W190" s="47"/>
      <c r="X190" s="47"/>
      <c r="Y190" s="49"/>
      <c r="Z190" s="95"/>
      <c r="AA190" s="47"/>
      <c r="AB190" s="47"/>
      <c r="AC190" s="47"/>
      <c r="AD190" s="413">
        <f t="shared" si="31"/>
        <v>0</v>
      </c>
      <c r="AE190" s="49"/>
      <c r="AF190" s="49"/>
      <c r="AG190" s="49"/>
      <c r="AH190" s="49"/>
      <c r="AI190" s="49"/>
      <c r="AJ190" s="47"/>
      <c r="AK190" s="49"/>
      <c r="AL190" s="95"/>
      <c r="AM190" s="49"/>
      <c r="AN190" s="49"/>
      <c r="AO190" s="49"/>
      <c r="AP190" s="49"/>
      <c r="AQ190" s="95"/>
      <c r="AR190" s="49"/>
      <c r="AS190" s="95"/>
      <c r="AT190" s="49"/>
      <c r="AU190" s="95"/>
      <c r="AV190" s="49"/>
      <c r="AW190" s="49"/>
      <c r="AX190" s="49"/>
      <c r="AY190" s="49"/>
      <c r="AZ190" s="49"/>
      <c r="BA190" s="95"/>
      <c r="BB190" s="49"/>
      <c r="BC190" s="95"/>
      <c r="BD190" s="49"/>
      <c r="BE190" s="49"/>
      <c r="BF190" s="95"/>
      <c r="BG190" s="415">
        <f t="shared" si="32"/>
        <v>0</v>
      </c>
      <c r="BH190" s="47">
        <v>4</v>
      </c>
      <c r="BI190" s="49"/>
      <c r="BJ190" s="49">
        <v>4</v>
      </c>
      <c r="BK190" s="49"/>
      <c r="BL190" s="47"/>
      <c r="BM190" s="95"/>
      <c r="BN190" s="47"/>
      <c r="BO190" s="415">
        <f t="shared" si="33"/>
        <v>8</v>
      </c>
      <c r="BP190" s="83">
        <f t="shared" si="34"/>
        <v>8</v>
      </c>
      <c r="BQ190" s="147">
        <f t="shared" si="35"/>
        <v>2</v>
      </c>
      <c r="BR190" s="564" t="s">
        <v>208</v>
      </c>
      <c r="BS190" s="306" t="s">
        <v>112</v>
      </c>
      <c r="BT190" s="54"/>
      <c r="BU190" s="53"/>
    </row>
    <row r="191" spans="1:73" ht="15">
      <c r="A191" s="550"/>
      <c r="B191" s="559"/>
      <c r="C191" s="333" t="s">
        <v>114</v>
      </c>
      <c r="D191" s="47">
        <v>1</v>
      </c>
      <c r="E191" s="47"/>
      <c r="F191" s="47"/>
      <c r="G191" s="47"/>
      <c r="H191" s="95"/>
      <c r="I191" s="47"/>
      <c r="J191" s="47"/>
      <c r="K191" s="47"/>
      <c r="L191" s="49"/>
      <c r="M191" s="47"/>
      <c r="N191" s="47"/>
      <c r="O191" s="47"/>
      <c r="P191" s="47"/>
      <c r="Q191" s="47"/>
      <c r="R191" s="95"/>
      <c r="S191" s="49"/>
      <c r="T191" s="47"/>
      <c r="U191" s="47"/>
      <c r="V191" s="95"/>
      <c r="W191" s="47"/>
      <c r="X191" s="47"/>
      <c r="Y191" s="49"/>
      <c r="Z191" s="95"/>
      <c r="AA191" s="47"/>
      <c r="AB191" s="47"/>
      <c r="AC191" s="47"/>
      <c r="AD191" s="413">
        <f t="shared" si="31"/>
        <v>0</v>
      </c>
      <c r="AE191" s="49"/>
      <c r="AF191" s="49"/>
      <c r="AG191" s="49"/>
      <c r="AH191" s="49"/>
      <c r="AI191" s="49"/>
      <c r="AJ191" s="47"/>
      <c r="AK191" s="49"/>
      <c r="AL191" s="95"/>
      <c r="AM191" s="49"/>
      <c r="AN191" s="49"/>
      <c r="AO191" s="49"/>
      <c r="AP191" s="49"/>
      <c r="AQ191" s="95">
        <v>2</v>
      </c>
      <c r="AR191" s="49"/>
      <c r="AS191" s="95">
        <v>2</v>
      </c>
      <c r="AT191" s="49"/>
      <c r="AU191" s="95"/>
      <c r="AV191" s="49"/>
      <c r="AW191" s="49"/>
      <c r="AX191" s="49"/>
      <c r="AY191" s="49"/>
      <c r="AZ191" s="49"/>
      <c r="BA191" s="95">
        <v>4</v>
      </c>
      <c r="BB191" s="49"/>
      <c r="BC191" s="95">
        <v>2</v>
      </c>
      <c r="BD191" s="49"/>
      <c r="BE191" s="49"/>
      <c r="BF191" s="95">
        <v>2</v>
      </c>
      <c r="BG191" s="415">
        <f t="shared" si="32"/>
        <v>12</v>
      </c>
      <c r="BH191" s="47"/>
      <c r="BI191" s="49"/>
      <c r="BJ191" s="49"/>
      <c r="BK191" s="49"/>
      <c r="BL191" s="47"/>
      <c r="BM191" s="95">
        <v>4</v>
      </c>
      <c r="BN191" s="47"/>
      <c r="BO191" s="415">
        <f t="shared" si="33"/>
        <v>4</v>
      </c>
      <c r="BP191" s="83">
        <f t="shared" si="34"/>
        <v>16</v>
      </c>
      <c r="BQ191" s="147">
        <f t="shared" si="35"/>
        <v>4</v>
      </c>
      <c r="BR191" s="577"/>
      <c r="BS191" s="306" t="s">
        <v>114</v>
      </c>
      <c r="BT191" s="54"/>
      <c r="BU191" s="53"/>
    </row>
    <row r="192" spans="1:73" ht="15">
      <c r="A192" s="549"/>
      <c r="B192" s="557"/>
      <c r="C192" s="333" t="s">
        <v>209</v>
      </c>
      <c r="D192" s="47">
        <v>1</v>
      </c>
      <c r="E192" s="47"/>
      <c r="F192" s="47"/>
      <c r="G192" s="47"/>
      <c r="H192" s="95"/>
      <c r="I192" s="47"/>
      <c r="J192" s="47"/>
      <c r="K192" s="47"/>
      <c r="L192" s="49"/>
      <c r="M192" s="47"/>
      <c r="N192" s="47"/>
      <c r="O192" s="47"/>
      <c r="P192" s="47"/>
      <c r="Q192" s="47"/>
      <c r="R192" s="95"/>
      <c r="S192" s="49"/>
      <c r="T192" s="47"/>
      <c r="U192" s="47"/>
      <c r="V192" s="95"/>
      <c r="W192" s="47"/>
      <c r="X192" s="47"/>
      <c r="Y192" s="49"/>
      <c r="Z192" s="95"/>
      <c r="AA192" s="47"/>
      <c r="AB192" s="47"/>
      <c r="AC192" s="47"/>
      <c r="AD192" s="413">
        <f t="shared" si="31"/>
        <v>0</v>
      </c>
      <c r="AE192" s="49"/>
      <c r="AF192" s="49"/>
      <c r="AG192" s="49"/>
      <c r="AH192" s="49"/>
      <c r="AI192" s="49"/>
      <c r="AJ192" s="47"/>
      <c r="AK192" s="49"/>
      <c r="AL192" s="95"/>
      <c r="AM192" s="49"/>
      <c r="AN192" s="49"/>
      <c r="AO192" s="49"/>
      <c r="AP192" s="49"/>
      <c r="AQ192" s="95"/>
      <c r="AR192" s="49"/>
      <c r="AS192" s="95"/>
      <c r="AT192" s="49"/>
      <c r="AU192" s="95"/>
      <c r="AV192" s="49"/>
      <c r="AW192" s="49"/>
      <c r="AX192" s="49"/>
      <c r="AY192" s="49"/>
      <c r="AZ192" s="49"/>
      <c r="BA192" s="95"/>
      <c r="BB192" s="49"/>
      <c r="BC192" s="95"/>
      <c r="BD192" s="49"/>
      <c r="BE192" s="49"/>
      <c r="BF192" s="95"/>
      <c r="BG192" s="415">
        <f t="shared" si="32"/>
        <v>0</v>
      </c>
      <c r="BH192" s="47">
        <v>8</v>
      </c>
      <c r="BI192" s="49">
        <v>8</v>
      </c>
      <c r="BJ192" s="49">
        <v>8</v>
      </c>
      <c r="BK192" s="49">
        <v>8</v>
      </c>
      <c r="BL192" s="47">
        <v>8</v>
      </c>
      <c r="BM192" s="95"/>
      <c r="BN192" s="47">
        <v>8</v>
      </c>
      <c r="BO192" s="415">
        <f t="shared" si="33"/>
        <v>48</v>
      </c>
      <c r="BP192" s="83">
        <f t="shared" si="34"/>
        <v>48</v>
      </c>
      <c r="BQ192" s="147">
        <f t="shared" si="35"/>
        <v>12</v>
      </c>
      <c r="BR192" s="565"/>
      <c r="BS192" s="306" t="s">
        <v>209</v>
      </c>
      <c r="BT192" s="421">
        <f>BQ190+BQ191+BQ192</f>
        <v>18</v>
      </c>
      <c r="BU192" s="53"/>
    </row>
    <row r="193" spans="1:73" ht="15">
      <c r="A193" s="310"/>
      <c r="B193" s="303" t="s">
        <v>234</v>
      </c>
      <c r="C193" s="333"/>
      <c r="D193" s="48"/>
      <c r="E193" s="82">
        <f aca="true" t="shared" si="36" ref="E193:AJ193">SUM(E9:E192)</f>
        <v>80</v>
      </c>
      <c r="F193" s="82">
        <f t="shared" si="36"/>
        <v>80</v>
      </c>
      <c r="G193" s="82">
        <f t="shared" si="36"/>
        <v>96</v>
      </c>
      <c r="H193" s="402">
        <f t="shared" si="36"/>
        <v>32</v>
      </c>
      <c r="I193" s="82">
        <f t="shared" si="36"/>
        <v>80</v>
      </c>
      <c r="J193" s="82">
        <f t="shared" si="36"/>
        <v>88</v>
      </c>
      <c r="K193" s="82">
        <f t="shared" si="36"/>
        <v>96</v>
      </c>
      <c r="L193" s="82">
        <f t="shared" si="36"/>
        <v>96</v>
      </c>
      <c r="M193" s="82">
        <f t="shared" si="36"/>
        <v>88</v>
      </c>
      <c r="N193" s="82">
        <f t="shared" si="36"/>
        <v>96</v>
      </c>
      <c r="O193" s="82">
        <f t="shared" si="36"/>
        <v>88</v>
      </c>
      <c r="P193" s="82">
        <f t="shared" si="36"/>
        <v>96</v>
      </c>
      <c r="Q193" s="82">
        <f t="shared" si="36"/>
        <v>96</v>
      </c>
      <c r="R193" s="402">
        <f t="shared" si="36"/>
        <v>32</v>
      </c>
      <c r="S193" s="82">
        <f t="shared" si="36"/>
        <v>96</v>
      </c>
      <c r="T193" s="82">
        <f t="shared" si="36"/>
        <v>108</v>
      </c>
      <c r="U193" s="82">
        <f t="shared" si="36"/>
        <v>96</v>
      </c>
      <c r="V193" s="402">
        <f t="shared" si="36"/>
        <v>32</v>
      </c>
      <c r="W193" s="82">
        <f t="shared" si="36"/>
        <v>16</v>
      </c>
      <c r="X193" s="82">
        <f t="shared" si="36"/>
        <v>96</v>
      </c>
      <c r="Y193" s="82">
        <f t="shared" si="36"/>
        <v>96</v>
      </c>
      <c r="Z193" s="402">
        <f t="shared" si="36"/>
        <v>32</v>
      </c>
      <c r="AA193" s="82">
        <f t="shared" si="36"/>
        <v>28</v>
      </c>
      <c r="AB193" s="82">
        <f t="shared" si="36"/>
        <v>96</v>
      </c>
      <c r="AC193" s="82">
        <f t="shared" si="36"/>
        <v>96</v>
      </c>
      <c r="AD193" s="256">
        <f t="shared" si="36"/>
        <v>1936</v>
      </c>
      <c r="AE193" s="82">
        <f t="shared" si="36"/>
        <v>132</v>
      </c>
      <c r="AF193" s="82">
        <f t="shared" si="36"/>
        <v>124</v>
      </c>
      <c r="AG193" s="82">
        <f t="shared" si="36"/>
        <v>132</v>
      </c>
      <c r="AH193" s="82">
        <f t="shared" si="36"/>
        <v>132</v>
      </c>
      <c r="AI193" s="82">
        <f t="shared" si="36"/>
        <v>132</v>
      </c>
      <c r="AJ193" s="82">
        <f t="shared" si="36"/>
        <v>144</v>
      </c>
      <c r="AK193" s="82">
        <f aca="true" t="shared" si="37" ref="AK193:BP193">SUM(AK9:AK192)</f>
        <v>144</v>
      </c>
      <c r="AL193" s="82">
        <f t="shared" si="37"/>
        <v>80</v>
      </c>
      <c r="AM193" s="82">
        <f t="shared" si="37"/>
        <v>130</v>
      </c>
      <c r="AN193" s="82">
        <f t="shared" si="37"/>
        <v>136</v>
      </c>
      <c r="AO193" s="82">
        <f t="shared" si="37"/>
        <v>144</v>
      </c>
      <c r="AP193" s="82">
        <f t="shared" si="37"/>
        <v>144</v>
      </c>
      <c r="AQ193" s="402">
        <f t="shared" si="37"/>
        <v>40</v>
      </c>
      <c r="AR193" s="82">
        <f t="shared" si="37"/>
        <v>144</v>
      </c>
      <c r="AS193" s="402">
        <f t="shared" si="37"/>
        <v>40</v>
      </c>
      <c r="AT193" s="82">
        <f t="shared" si="37"/>
        <v>144</v>
      </c>
      <c r="AU193" s="402">
        <f t="shared" si="37"/>
        <v>40</v>
      </c>
      <c r="AV193" s="82">
        <f t="shared" si="37"/>
        <v>148</v>
      </c>
      <c r="AW193" s="82">
        <f t="shared" si="37"/>
        <v>148</v>
      </c>
      <c r="AX193" s="82">
        <f t="shared" si="37"/>
        <v>148</v>
      </c>
      <c r="AY193" s="82">
        <f t="shared" si="37"/>
        <v>148</v>
      </c>
      <c r="AZ193" s="82">
        <f t="shared" si="37"/>
        <v>160</v>
      </c>
      <c r="BA193" s="402">
        <f t="shared" si="37"/>
        <v>80</v>
      </c>
      <c r="BB193" s="82">
        <f t="shared" si="37"/>
        <v>160</v>
      </c>
      <c r="BC193" s="402">
        <f t="shared" si="37"/>
        <v>120</v>
      </c>
      <c r="BD193" s="82">
        <f t="shared" si="37"/>
        <v>160</v>
      </c>
      <c r="BE193" s="82">
        <f t="shared" si="37"/>
        <v>160</v>
      </c>
      <c r="BF193" s="402">
        <f t="shared" si="37"/>
        <v>40</v>
      </c>
      <c r="BG193" s="256">
        <f t="shared" si="37"/>
        <v>3442</v>
      </c>
      <c r="BH193" s="82">
        <f t="shared" si="37"/>
        <v>172</v>
      </c>
      <c r="BI193" s="82">
        <f t="shared" si="37"/>
        <v>168</v>
      </c>
      <c r="BJ193" s="82">
        <f t="shared" si="37"/>
        <v>152</v>
      </c>
      <c r="BK193" s="82">
        <f t="shared" si="37"/>
        <v>178</v>
      </c>
      <c r="BL193" s="82">
        <f t="shared" si="37"/>
        <v>162</v>
      </c>
      <c r="BM193" s="402">
        <f t="shared" si="37"/>
        <v>48</v>
      </c>
      <c r="BN193" s="82">
        <f t="shared" si="37"/>
        <v>180</v>
      </c>
      <c r="BO193" s="256">
        <f t="shared" si="37"/>
        <v>1060</v>
      </c>
      <c r="BP193" s="256">
        <f t="shared" si="37"/>
        <v>6294</v>
      </c>
      <c r="BQ193" s="255">
        <f>SUM(BQ9:BQ192)</f>
        <v>1615.5</v>
      </c>
      <c r="BR193" s="322"/>
      <c r="BS193" s="449"/>
      <c r="BT193" s="54"/>
      <c r="BU193" s="53"/>
    </row>
    <row r="194" spans="1:73" ht="15">
      <c r="A194" s="313"/>
      <c r="B194" s="304"/>
      <c r="C194" s="434"/>
      <c r="D194" s="433"/>
      <c r="E194" s="130"/>
      <c r="F194" s="130"/>
      <c r="G194" s="130"/>
      <c r="H194" s="130"/>
      <c r="I194" s="130"/>
      <c r="J194" s="130"/>
      <c r="K194" s="131"/>
      <c r="L194" s="130"/>
      <c r="M194" s="130"/>
      <c r="N194" s="130"/>
      <c r="O194" s="130"/>
      <c r="P194" s="130"/>
      <c r="Q194" s="131"/>
      <c r="R194" s="131"/>
      <c r="S194" s="131"/>
      <c r="T194" s="131"/>
      <c r="U194" s="130"/>
      <c r="V194" s="130"/>
      <c r="W194" s="130"/>
      <c r="X194" s="130"/>
      <c r="Y194" s="130"/>
      <c r="Z194" s="130"/>
      <c r="AA194" s="130"/>
      <c r="AB194" s="130"/>
      <c r="AC194" s="131"/>
      <c r="AD194" s="133">
        <v>500</v>
      </c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1"/>
      <c r="AO194" s="130"/>
      <c r="AP194" s="130"/>
      <c r="AQ194" s="130"/>
      <c r="AR194" s="130"/>
      <c r="AS194" s="130"/>
      <c r="AT194" s="130"/>
      <c r="AU194" s="130"/>
      <c r="AV194" s="130"/>
      <c r="AW194" s="131"/>
      <c r="AX194" s="131"/>
      <c r="AY194" s="130"/>
      <c r="AZ194" s="131"/>
      <c r="BA194" s="131">
        <v>2</v>
      </c>
      <c r="BB194" s="131"/>
      <c r="BC194" s="131">
        <v>3</v>
      </c>
      <c r="BD194" s="131"/>
      <c r="BE194" s="131"/>
      <c r="BF194" s="131"/>
      <c r="BG194" s="54">
        <v>3356</v>
      </c>
      <c r="BH194" s="131"/>
      <c r="BI194" s="131"/>
      <c r="BJ194" s="131"/>
      <c r="BK194" s="130"/>
      <c r="BL194" s="131"/>
      <c r="BM194" s="131"/>
      <c r="BN194" s="131"/>
      <c r="BO194" s="132">
        <v>270</v>
      </c>
      <c r="BP194" s="131">
        <v>1609</v>
      </c>
      <c r="BQ194" s="137"/>
      <c r="BR194" s="322"/>
      <c r="BS194" s="449"/>
      <c r="BT194" s="54"/>
      <c r="BU194" s="53"/>
    </row>
    <row r="195" spans="1:73" ht="15">
      <c r="A195" s="575" t="s">
        <v>235</v>
      </c>
      <c r="B195" s="576"/>
      <c r="C195" s="594" t="s">
        <v>496</v>
      </c>
      <c r="D195" s="594"/>
      <c r="E195" s="594"/>
      <c r="F195" s="594"/>
      <c r="G195" s="46" t="s">
        <v>237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52"/>
      <c r="R195" s="52"/>
      <c r="S195" s="52"/>
      <c r="T195" s="52"/>
      <c r="U195" s="46"/>
      <c r="V195" s="46"/>
      <c r="W195" s="46"/>
      <c r="X195" s="46"/>
      <c r="Y195" s="46"/>
      <c r="Z195" s="46"/>
      <c r="AA195" s="46"/>
      <c r="AB195" s="46"/>
      <c r="AC195" s="137"/>
      <c r="AD195" s="137"/>
      <c r="AE195" s="46"/>
      <c r="AF195" s="46"/>
      <c r="AG195" s="46"/>
      <c r="AH195" s="58" t="s">
        <v>238</v>
      </c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 t="s">
        <v>239</v>
      </c>
      <c r="BC195" s="46"/>
      <c r="BD195" s="46"/>
      <c r="BE195" s="46"/>
      <c r="BF195" s="46"/>
      <c r="BG195" s="53">
        <v>0</v>
      </c>
      <c r="BH195" s="46"/>
      <c r="BI195" s="46"/>
      <c r="BJ195" s="46"/>
      <c r="BK195" s="46"/>
      <c r="BL195" s="46"/>
      <c r="BM195" s="46"/>
      <c r="BN195" s="46"/>
      <c r="BO195" s="133"/>
      <c r="BP195" s="134"/>
      <c r="BQ195" s="53"/>
      <c r="BR195" s="322"/>
      <c r="BS195" s="449"/>
      <c r="BT195" s="54"/>
      <c r="BU195" s="53"/>
    </row>
    <row r="196" spans="1:73" ht="15">
      <c r="A196" s="311"/>
      <c r="B196" s="300"/>
      <c r="C196" s="320"/>
      <c r="D196" s="435" t="s">
        <v>241</v>
      </c>
      <c r="E196" s="46"/>
      <c r="F196" s="46"/>
      <c r="H196" s="46"/>
      <c r="I196" s="435" t="s">
        <v>242</v>
      </c>
      <c r="J196" s="46"/>
      <c r="K196" s="46"/>
      <c r="L196" s="46"/>
      <c r="M196" s="46"/>
      <c r="N196" s="46"/>
      <c r="O196" s="46"/>
      <c r="P196" s="46"/>
      <c r="Q196" s="52"/>
      <c r="R196" s="52"/>
      <c r="S196" s="52"/>
      <c r="T196" s="52"/>
      <c r="U196" s="46"/>
      <c r="V196" s="46"/>
      <c r="W196" s="46"/>
      <c r="X196" s="46"/>
      <c r="Y196" s="46"/>
      <c r="Z196" s="46"/>
      <c r="AA196" s="46"/>
      <c r="AB196" s="46"/>
      <c r="AC196" s="46"/>
      <c r="AD196" s="136"/>
      <c r="AE196" s="46"/>
      <c r="AF196" s="46"/>
      <c r="AG196" s="46"/>
      <c r="AH196" s="58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 t="s">
        <v>445</v>
      </c>
      <c r="BC196" s="46"/>
      <c r="BD196" s="46"/>
      <c r="BE196" s="46"/>
      <c r="BF196" s="46"/>
      <c r="BG196" s="136"/>
      <c r="BH196" s="46"/>
      <c r="BI196" s="46"/>
      <c r="BJ196" s="46"/>
      <c r="BK196" s="46"/>
      <c r="BL196" s="46"/>
      <c r="BM196" s="46"/>
      <c r="BN196" s="46"/>
      <c r="BO196" s="136"/>
      <c r="BP196" s="46"/>
      <c r="BQ196" s="53"/>
      <c r="BR196" s="322"/>
      <c r="BS196" s="449"/>
      <c r="BT196" s="54"/>
      <c r="BU196" s="53"/>
    </row>
    <row r="197" spans="1:73" ht="15">
      <c r="A197" s="311"/>
      <c r="B197" s="300"/>
      <c r="C197" s="320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52"/>
      <c r="R197" s="52"/>
      <c r="S197" s="52"/>
      <c r="T197" s="52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52"/>
      <c r="BI197" s="52"/>
      <c r="BJ197" s="52"/>
      <c r="BK197" s="52"/>
      <c r="BL197" s="52"/>
      <c r="BM197" s="52"/>
      <c r="BN197" s="52"/>
      <c r="BO197" s="111"/>
      <c r="BP197" s="46"/>
      <c r="BQ197" s="53"/>
      <c r="BR197" s="323"/>
      <c r="BS197" s="450"/>
      <c r="BT197" s="53"/>
      <c r="BU197" s="53"/>
    </row>
    <row r="198" spans="1:73" ht="15">
      <c r="A198" s="311"/>
      <c r="B198" s="300"/>
      <c r="C198" s="320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52"/>
      <c r="BI198" s="52"/>
      <c r="BJ198" s="52"/>
      <c r="BK198" s="52"/>
      <c r="BL198" s="52"/>
      <c r="BM198" s="52"/>
      <c r="BN198" s="52"/>
      <c r="BO198" s="111"/>
      <c r="BP198" s="46"/>
      <c r="BQ198" s="53"/>
      <c r="BR198" s="323"/>
      <c r="BS198" s="450"/>
      <c r="BT198" s="53">
        <v>220</v>
      </c>
      <c r="BU198" s="53"/>
    </row>
    <row r="199" spans="1:73" ht="15">
      <c r="A199" s="311"/>
      <c r="B199" s="300"/>
      <c r="C199" s="320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52"/>
      <c r="BI199" s="52"/>
      <c r="BJ199" s="52"/>
      <c r="BK199" s="52"/>
      <c r="BL199" s="52"/>
      <c r="BM199" s="52"/>
      <c r="BN199" s="52"/>
      <c r="BO199" s="111"/>
      <c r="BP199" s="46"/>
      <c r="BQ199" s="53"/>
      <c r="BR199" s="323"/>
      <c r="BS199" s="450"/>
      <c r="BT199" s="53">
        <v>48</v>
      </c>
      <c r="BU199" s="53"/>
    </row>
    <row r="200" spans="1:73" ht="15">
      <c r="A200" s="311"/>
      <c r="B200" s="300"/>
      <c r="C200" s="320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53"/>
      <c r="BR200" s="323"/>
      <c r="BS200" s="450"/>
      <c r="BT200" s="53">
        <v>172</v>
      </c>
      <c r="BU200" s="53"/>
    </row>
    <row r="201" spans="1:73" ht="15">
      <c r="A201" s="311"/>
      <c r="B201" s="300"/>
      <c r="C201" s="320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53"/>
      <c r="BR201" s="323"/>
      <c r="BS201" s="450"/>
      <c r="BT201" s="53"/>
      <c r="BU201" s="53"/>
    </row>
  </sheetData>
  <sheetProtection/>
  <mergeCells count="215">
    <mergeCell ref="BT4:BT5"/>
    <mergeCell ref="BR93:BR95"/>
    <mergeCell ref="BR84:BR85"/>
    <mergeCell ref="BR52:BR55"/>
    <mergeCell ref="BR58:BR60"/>
    <mergeCell ref="BR33:BR34"/>
    <mergeCell ref="BR18:BR20"/>
    <mergeCell ref="BR12:BR13"/>
    <mergeCell ref="BR56:BR57"/>
    <mergeCell ref="BR64:BR66"/>
    <mergeCell ref="BS186:BS187"/>
    <mergeCell ref="BR160:BR162"/>
    <mergeCell ref="B171:B172"/>
    <mergeCell ref="A171:A172"/>
    <mergeCell ref="BR171:BR172"/>
    <mergeCell ref="B163:B165"/>
    <mergeCell ref="BR163:BR165"/>
    <mergeCell ref="BR166:BR170"/>
    <mergeCell ref="BR176:BR177"/>
    <mergeCell ref="A174:A175"/>
    <mergeCell ref="C195:F195"/>
    <mergeCell ref="AE3:AI3"/>
    <mergeCell ref="C1:BO1"/>
    <mergeCell ref="B2:BP2"/>
    <mergeCell ref="Q3:W3"/>
    <mergeCell ref="AD3:AD4"/>
    <mergeCell ref="BH3:BJ3"/>
    <mergeCell ref="AZ3:BE3"/>
    <mergeCell ref="BG3:BG4"/>
    <mergeCell ref="BO3:BO4"/>
    <mergeCell ref="A18:A20"/>
    <mergeCell ref="AJ3:AN3"/>
    <mergeCell ref="AO3:AT3"/>
    <mergeCell ref="AV3:AY3"/>
    <mergeCell ref="A3:A4"/>
    <mergeCell ref="B3:B4"/>
    <mergeCell ref="C3:C4"/>
    <mergeCell ref="E3:J3"/>
    <mergeCell ref="D3:D5"/>
    <mergeCell ref="B14:B15"/>
    <mergeCell ref="BP3:BP4"/>
    <mergeCell ref="BR9:BR11"/>
    <mergeCell ref="B86:B88"/>
    <mergeCell ref="BR86:BR88"/>
    <mergeCell ref="B121:B123"/>
    <mergeCell ref="B100:B102"/>
    <mergeCell ref="B108:B109"/>
    <mergeCell ref="BR41:BR43"/>
    <mergeCell ref="BR80:BR82"/>
    <mergeCell ref="BR71:BR72"/>
    <mergeCell ref="A24:A27"/>
    <mergeCell ref="A100:A102"/>
    <mergeCell ref="A104:A105"/>
    <mergeCell ref="A106:A107"/>
    <mergeCell ref="A39:A40"/>
    <mergeCell ref="A93:A95"/>
    <mergeCell ref="A41:A43"/>
    <mergeCell ref="A33:A34"/>
    <mergeCell ref="A28:A30"/>
    <mergeCell ref="A86:A88"/>
    <mergeCell ref="BR96:BR99"/>
    <mergeCell ref="BR121:BR123"/>
    <mergeCell ref="A127:A129"/>
    <mergeCell ref="A133:A135"/>
    <mergeCell ref="A110:A114"/>
    <mergeCell ref="BR137:BR138"/>
    <mergeCell ref="BR130:BR132"/>
    <mergeCell ref="BR127:BR129"/>
    <mergeCell ref="B124:B126"/>
    <mergeCell ref="BR133:BR135"/>
    <mergeCell ref="A108:A109"/>
    <mergeCell ref="B96:B99"/>
    <mergeCell ref="B106:B107"/>
    <mergeCell ref="A96:A99"/>
    <mergeCell ref="B67:B68"/>
    <mergeCell ref="A71:A72"/>
    <mergeCell ref="A89:A92"/>
    <mergeCell ref="A69:A70"/>
    <mergeCell ref="A80:A82"/>
    <mergeCell ref="B80:B82"/>
    <mergeCell ref="BR69:BR70"/>
    <mergeCell ref="A58:A60"/>
    <mergeCell ref="B58:B60"/>
    <mergeCell ref="A35:A38"/>
    <mergeCell ref="B39:B40"/>
    <mergeCell ref="B69:B70"/>
    <mergeCell ref="A67:A68"/>
    <mergeCell ref="BR39:BR40"/>
    <mergeCell ref="A48:A49"/>
    <mergeCell ref="BR50:BR51"/>
    <mergeCell ref="BR7:BR8"/>
    <mergeCell ref="B48:B49"/>
    <mergeCell ref="BR24:BR27"/>
    <mergeCell ref="B24:B27"/>
    <mergeCell ref="B33:B34"/>
    <mergeCell ref="B28:B30"/>
    <mergeCell ref="BR14:BR15"/>
    <mergeCell ref="BR16:BR17"/>
    <mergeCell ref="BR28:BR30"/>
    <mergeCell ref="BR48:BR49"/>
    <mergeCell ref="B148:B149"/>
    <mergeCell ref="BR148:BR149"/>
    <mergeCell ref="BR118:BR120"/>
    <mergeCell ref="B104:B105"/>
    <mergeCell ref="BR104:BR105"/>
    <mergeCell ref="B116:B117"/>
    <mergeCell ref="BR116:BR117"/>
    <mergeCell ref="B130:B132"/>
    <mergeCell ref="BR108:BR109"/>
    <mergeCell ref="BR140:BR141"/>
    <mergeCell ref="BR174:BR175"/>
    <mergeCell ref="A137:A138"/>
    <mergeCell ref="B142:B145"/>
    <mergeCell ref="A160:A162"/>
    <mergeCell ref="A163:A165"/>
    <mergeCell ref="B151:B152"/>
    <mergeCell ref="BR151:BR152"/>
    <mergeCell ref="BR142:BR145"/>
    <mergeCell ref="BR157:BR158"/>
    <mergeCell ref="B166:B170"/>
    <mergeCell ref="BR73:BR75"/>
    <mergeCell ref="BR44:BR45"/>
    <mergeCell ref="BR67:BR68"/>
    <mergeCell ref="BR100:BR102"/>
    <mergeCell ref="BR106:BR107"/>
    <mergeCell ref="B89:B92"/>
    <mergeCell ref="BR77:BR79"/>
    <mergeCell ref="B84:B85"/>
    <mergeCell ref="B77:B79"/>
    <mergeCell ref="BR89:BR92"/>
    <mergeCell ref="BR110:BR114"/>
    <mergeCell ref="B118:B120"/>
    <mergeCell ref="BR179:BR180"/>
    <mergeCell ref="B160:B162"/>
    <mergeCell ref="B181:B182"/>
    <mergeCell ref="B157:B158"/>
    <mergeCell ref="B154:B156"/>
    <mergeCell ref="BR154:BR156"/>
    <mergeCell ref="BR124:BR126"/>
    <mergeCell ref="B133:B135"/>
    <mergeCell ref="B174:B175"/>
    <mergeCell ref="A176:A177"/>
    <mergeCell ref="BR190:BR192"/>
    <mergeCell ref="B183:B185"/>
    <mergeCell ref="BR188:BR189"/>
    <mergeCell ref="A188:A189"/>
    <mergeCell ref="A190:A192"/>
    <mergeCell ref="B190:B192"/>
    <mergeCell ref="B188:B189"/>
    <mergeCell ref="B179:B180"/>
    <mergeCell ref="A166:A170"/>
    <mergeCell ref="A44:A45"/>
    <mergeCell ref="B44:B45"/>
    <mergeCell ref="A151:A152"/>
    <mergeCell ref="A154:A156"/>
    <mergeCell ref="A73:A75"/>
    <mergeCell ref="B93:B95"/>
    <mergeCell ref="B110:B114"/>
    <mergeCell ref="B73:B75"/>
    <mergeCell ref="A84:A85"/>
    <mergeCell ref="A77:A79"/>
    <mergeCell ref="A195:B195"/>
    <mergeCell ref="A52:A55"/>
    <mergeCell ref="B52:B55"/>
    <mergeCell ref="B64:B66"/>
    <mergeCell ref="A64:A66"/>
    <mergeCell ref="A148:A149"/>
    <mergeCell ref="B176:B177"/>
    <mergeCell ref="A157:A158"/>
    <mergeCell ref="B71:B72"/>
    <mergeCell ref="A118:A120"/>
    <mergeCell ref="A130:A132"/>
    <mergeCell ref="B127:B129"/>
    <mergeCell ref="A142:A145"/>
    <mergeCell ref="A140:A141"/>
    <mergeCell ref="A124:A126"/>
    <mergeCell ref="B137:B138"/>
    <mergeCell ref="B140:B141"/>
    <mergeCell ref="A179:A180"/>
    <mergeCell ref="BR183:BR185"/>
    <mergeCell ref="BR181:BR182"/>
    <mergeCell ref="C186:C187"/>
    <mergeCell ref="B186:B187"/>
    <mergeCell ref="BR186:BR187"/>
    <mergeCell ref="A181:A182"/>
    <mergeCell ref="A183:A185"/>
    <mergeCell ref="A186:A187"/>
    <mergeCell ref="B50:B51"/>
    <mergeCell ref="BR21:BR23"/>
    <mergeCell ref="BR31:BR32"/>
    <mergeCell ref="B16:B17"/>
    <mergeCell ref="B18:B20"/>
    <mergeCell ref="B41:B43"/>
    <mergeCell ref="B35:B38"/>
    <mergeCell ref="BR35:BR38"/>
    <mergeCell ref="BK3:BN3"/>
    <mergeCell ref="B56:B57"/>
    <mergeCell ref="A56:A57"/>
    <mergeCell ref="A21:A23"/>
    <mergeCell ref="B21:B23"/>
    <mergeCell ref="A7:A8"/>
    <mergeCell ref="A50:A51"/>
    <mergeCell ref="A14:A15"/>
    <mergeCell ref="A12:A13"/>
    <mergeCell ref="B9:B11"/>
    <mergeCell ref="X3:AC3"/>
    <mergeCell ref="A116:A117"/>
    <mergeCell ref="A121:A123"/>
    <mergeCell ref="B31:B32"/>
    <mergeCell ref="A31:A32"/>
    <mergeCell ref="A9:A11"/>
    <mergeCell ref="B12:B13"/>
    <mergeCell ref="A16:A17"/>
    <mergeCell ref="K3:P3"/>
    <mergeCell ref="B7:B8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Q187"/>
  <sheetViews>
    <sheetView zoomScale="80" zoomScaleNormal="80" zoomScalePageLayoutView="0" workbookViewId="0" topLeftCell="A1">
      <pane ySplit="5" topLeftCell="A53" activePane="bottomLeft" state="frozen"/>
      <selection pane="topLeft" activeCell="AJ1" sqref="AJ1"/>
      <selection pane="bottomLeft" activeCell="AB5" sqref="AB5"/>
    </sheetView>
  </sheetViews>
  <sheetFormatPr defaultColWidth="9.140625" defaultRowHeight="15"/>
  <cols>
    <col min="2" max="2" width="21.57421875" style="0" customWidth="1"/>
    <col min="4" max="4" width="4.57421875" style="0" customWidth="1"/>
    <col min="5" max="5" width="3.7109375" style="0" customWidth="1"/>
    <col min="6" max="6" width="3.57421875" style="0" customWidth="1"/>
    <col min="7" max="7" width="3.28125" style="0" customWidth="1"/>
    <col min="8" max="8" width="3.00390625" style="0" customWidth="1"/>
    <col min="9" max="9" width="3.57421875" style="0" customWidth="1"/>
    <col min="10" max="10" width="3.8515625" style="0" customWidth="1"/>
    <col min="11" max="11" width="4.28125" style="0" customWidth="1"/>
    <col min="12" max="12" width="4.140625" style="0" customWidth="1"/>
    <col min="13" max="14" width="3.7109375" style="0" customWidth="1"/>
    <col min="15" max="16" width="3.57421875" style="0" customWidth="1"/>
    <col min="17" max="17" width="4.140625" style="0" customWidth="1"/>
    <col min="18" max="18" width="3.28125" style="0" customWidth="1"/>
    <col min="19" max="19" width="3.7109375" style="0" customWidth="1"/>
    <col min="20" max="20" width="4.28125" style="0" customWidth="1"/>
    <col min="21" max="21" width="3.8515625" style="0" customWidth="1"/>
    <col min="22" max="22" width="3.7109375" style="0" customWidth="1"/>
    <col min="23" max="23" width="4.28125" style="0" customWidth="1"/>
    <col min="24" max="24" width="5.00390625" style="0" customWidth="1"/>
    <col min="25" max="25" width="4.421875" style="0" customWidth="1"/>
    <col min="26" max="26" width="4.00390625" style="0" customWidth="1"/>
    <col min="27" max="27" width="3.7109375" style="0" customWidth="1"/>
    <col min="28" max="28" width="6.421875" style="0" customWidth="1"/>
    <col min="29" max="30" width="5.00390625" style="0" customWidth="1"/>
    <col min="31" max="31" width="4.421875" style="0" customWidth="1"/>
    <col min="32" max="32" width="4.140625" style="0" customWidth="1"/>
    <col min="33" max="33" width="4.00390625" style="0" customWidth="1"/>
    <col min="34" max="34" width="4.8515625" style="0" customWidth="1"/>
    <col min="35" max="36" width="4.57421875" style="0" customWidth="1"/>
    <col min="37" max="37" width="5.28125" style="0" customWidth="1"/>
    <col min="38" max="38" width="4.28125" style="0" customWidth="1"/>
    <col min="39" max="39" width="5.57421875" style="0" customWidth="1"/>
    <col min="40" max="40" width="4.00390625" style="0" customWidth="1"/>
    <col min="41" max="41" width="5.140625" style="0" customWidth="1"/>
    <col min="42" max="42" width="3.28125" style="0" customWidth="1"/>
    <col min="43" max="43" width="4.8515625" style="0" customWidth="1"/>
    <col min="44" max="44" width="4.00390625" style="0" customWidth="1"/>
    <col min="45" max="45" width="3.8515625" style="0" customWidth="1"/>
    <col min="46" max="46" width="4.00390625" style="0" customWidth="1"/>
    <col min="47" max="47" width="3.7109375" style="0" customWidth="1"/>
    <col min="48" max="48" width="5.00390625" style="0" customWidth="1"/>
    <col min="49" max="49" width="4.7109375" style="0" customWidth="1"/>
    <col min="50" max="50" width="3.8515625" style="0" customWidth="1"/>
    <col min="51" max="51" width="4.7109375" style="0" customWidth="1"/>
    <col min="52" max="52" width="4.57421875" style="0" customWidth="1"/>
    <col min="53" max="53" width="3.8515625" style="0" customWidth="1"/>
    <col min="54" max="54" width="4.8515625" style="0" customWidth="1"/>
    <col min="55" max="55" width="3.421875" style="0" customWidth="1"/>
    <col min="56" max="56" width="5.140625" style="0" customWidth="1"/>
    <col min="57" max="57" width="5.421875" style="0" customWidth="1"/>
    <col min="58" max="58" width="5.00390625" style="0" customWidth="1"/>
    <col min="59" max="59" width="3.8515625" style="0" customWidth="1"/>
    <col min="60" max="60" width="4.7109375" style="0" customWidth="1"/>
    <col min="61" max="61" width="3.8515625" style="0" customWidth="1"/>
    <col min="62" max="62" width="4.8515625" style="0" customWidth="1"/>
    <col min="63" max="63" width="4.7109375" style="0" customWidth="1"/>
    <col min="64" max="64" width="5.8515625" style="0" customWidth="1"/>
    <col min="65" max="65" width="6.7109375" style="0" customWidth="1"/>
    <col min="66" max="66" width="4.57421875" style="0" customWidth="1"/>
    <col min="67" max="67" width="14.140625" style="0" customWidth="1"/>
  </cols>
  <sheetData>
    <row r="1" spans="1:70" ht="18">
      <c r="A1" s="46"/>
      <c r="B1" s="46"/>
      <c r="C1" s="595" t="s">
        <v>70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  <c r="AZ1" s="595"/>
      <c r="BA1" s="595"/>
      <c r="BB1" s="595"/>
      <c r="BC1" s="595"/>
      <c r="BD1" s="595"/>
      <c r="BE1" s="595"/>
      <c r="BF1" s="595"/>
      <c r="BG1" s="595"/>
      <c r="BH1" s="595"/>
      <c r="BI1" s="595"/>
      <c r="BJ1" s="595"/>
      <c r="BK1" s="595"/>
      <c r="BL1" s="595"/>
      <c r="BM1" s="59"/>
      <c r="BN1" s="46"/>
      <c r="BO1" s="46"/>
      <c r="BP1" s="46"/>
      <c r="BQ1" s="46"/>
      <c r="BR1" s="46"/>
    </row>
    <row r="2" spans="1:70" ht="15">
      <c r="A2" s="46"/>
      <c r="B2" s="596" t="s">
        <v>71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596"/>
      <c r="BA2" s="596"/>
      <c r="BB2" s="596"/>
      <c r="BC2" s="596"/>
      <c r="BD2" s="596"/>
      <c r="BE2" s="596"/>
      <c r="BF2" s="596"/>
      <c r="BG2" s="596"/>
      <c r="BH2" s="596"/>
      <c r="BI2" s="596"/>
      <c r="BJ2" s="596"/>
      <c r="BK2" s="596"/>
      <c r="BL2" s="596"/>
      <c r="BM2" s="596"/>
      <c r="BN2" s="46"/>
      <c r="BO2" s="46"/>
      <c r="BP2" s="46"/>
      <c r="BQ2" s="46"/>
      <c r="BR2" s="46"/>
    </row>
    <row r="3" spans="1:70" ht="15">
      <c r="A3" s="621" t="s">
        <v>72</v>
      </c>
      <c r="B3" s="621" t="s">
        <v>73</v>
      </c>
      <c r="C3" s="586" t="s">
        <v>74</v>
      </c>
      <c r="D3" s="62"/>
      <c r="E3" s="586" t="s">
        <v>75</v>
      </c>
      <c r="F3" s="586"/>
      <c r="G3" s="586"/>
      <c r="H3" s="586"/>
      <c r="I3" s="586"/>
      <c r="J3" s="545" t="s">
        <v>76</v>
      </c>
      <c r="K3" s="546"/>
      <c r="L3" s="546"/>
      <c r="M3" s="546"/>
      <c r="N3" s="64"/>
      <c r="O3" s="64"/>
      <c r="P3" s="586" t="s">
        <v>77</v>
      </c>
      <c r="Q3" s="586"/>
      <c r="R3" s="586"/>
      <c r="S3" s="586"/>
      <c r="T3" s="586"/>
      <c r="U3" s="586"/>
      <c r="V3" s="586" t="s">
        <v>78</v>
      </c>
      <c r="W3" s="586"/>
      <c r="X3" s="586"/>
      <c r="Y3" s="586"/>
      <c r="Z3" s="586"/>
      <c r="AA3" s="65"/>
      <c r="AB3" s="597" t="s">
        <v>79</v>
      </c>
      <c r="AC3" s="545" t="s">
        <v>80</v>
      </c>
      <c r="AD3" s="546"/>
      <c r="AE3" s="546"/>
      <c r="AF3" s="546"/>
      <c r="AG3" s="63"/>
      <c r="AH3" s="586" t="s">
        <v>81</v>
      </c>
      <c r="AI3" s="586"/>
      <c r="AJ3" s="586"/>
      <c r="AK3" s="586"/>
      <c r="AL3" s="586"/>
      <c r="AM3" s="545" t="s">
        <v>82</v>
      </c>
      <c r="AN3" s="546"/>
      <c r="AO3" s="546"/>
      <c r="AP3" s="546"/>
      <c r="AQ3" s="546"/>
      <c r="AR3" s="63"/>
      <c r="AS3" s="545" t="s">
        <v>83</v>
      </c>
      <c r="AT3" s="546"/>
      <c r="AU3" s="546"/>
      <c r="AV3" s="546"/>
      <c r="AW3" s="545" t="s">
        <v>84</v>
      </c>
      <c r="AX3" s="546"/>
      <c r="AY3" s="546"/>
      <c r="AZ3" s="546"/>
      <c r="BA3" s="546"/>
      <c r="BB3" s="599"/>
      <c r="BC3" s="66"/>
      <c r="BD3" s="600" t="s">
        <v>85</v>
      </c>
      <c r="BE3" s="545" t="s">
        <v>86</v>
      </c>
      <c r="BF3" s="546"/>
      <c r="BG3" s="63"/>
      <c r="BH3" s="63"/>
      <c r="BI3" s="545" t="s">
        <v>87</v>
      </c>
      <c r="BJ3" s="546"/>
      <c r="BK3" s="546"/>
      <c r="BL3" s="600" t="s">
        <v>88</v>
      </c>
      <c r="BM3" s="585" t="s">
        <v>89</v>
      </c>
      <c r="BN3" s="46"/>
      <c r="BO3" s="46"/>
      <c r="BP3" s="46"/>
      <c r="BQ3" s="46"/>
      <c r="BR3" s="46"/>
    </row>
    <row r="4" spans="1:70" ht="15.75" customHeight="1">
      <c r="A4" s="621"/>
      <c r="B4" s="621"/>
      <c r="C4" s="586"/>
      <c r="D4" s="67" t="s">
        <v>90</v>
      </c>
      <c r="E4" s="61" t="s">
        <v>91</v>
      </c>
      <c r="F4" s="119" t="s">
        <v>92</v>
      </c>
      <c r="G4" s="119" t="s">
        <v>93</v>
      </c>
      <c r="H4" s="119" t="s">
        <v>94</v>
      </c>
      <c r="I4" s="119" t="s">
        <v>95</v>
      </c>
      <c r="J4" s="69" t="s">
        <v>96</v>
      </c>
      <c r="K4" s="70" t="s">
        <v>92</v>
      </c>
      <c r="L4" s="69" t="s">
        <v>93</v>
      </c>
      <c r="M4" s="69" t="s">
        <v>94</v>
      </c>
      <c r="N4" s="69" t="s">
        <v>95</v>
      </c>
      <c r="O4" s="69" t="s">
        <v>97</v>
      </c>
      <c r="P4" s="120" t="s">
        <v>98</v>
      </c>
      <c r="Q4" s="72" t="s">
        <v>99</v>
      </c>
      <c r="R4" s="73" t="s">
        <v>92</v>
      </c>
      <c r="S4" s="71" t="s">
        <v>93</v>
      </c>
      <c r="T4" s="71" t="s">
        <v>94</v>
      </c>
      <c r="U4" s="71" t="s">
        <v>95</v>
      </c>
      <c r="V4" s="69" t="s">
        <v>100</v>
      </c>
      <c r="W4" s="74" t="s">
        <v>92</v>
      </c>
      <c r="X4" s="74" t="s">
        <v>101</v>
      </c>
      <c r="Y4" s="69" t="s">
        <v>93</v>
      </c>
      <c r="Z4" s="69" t="s">
        <v>94</v>
      </c>
      <c r="AA4" s="69" t="s">
        <v>95</v>
      </c>
      <c r="AB4" s="598"/>
      <c r="AC4" s="78" t="s">
        <v>102</v>
      </c>
      <c r="AD4" s="121" t="s">
        <v>92</v>
      </c>
      <c r="AE4" s="78" t="s">
        <v>93</v>
      </c>
      <c r="AF4" s="122" t="s">
        <v>94</v>
      </c>
      <c r="AG4" s="79" t="s">
        <v>95</v>
      </c>
      <c r="AH4" s="76" t="s">
        <v>103</v>
      </c>
      <c r="AI4" s="75" t="s">
        <v>92</v>
      </c>
      <c r="AJ4" s="75" t="s">
        <v>101</v>
      </c>
      <c r="AK4" s="75" t="s">
        <v>93</v>
      </c>
      <c r="AL4" s="76" t="s">
        <v>94</v>
      </c>
      <c r="AM4" s="71" t="s">
        <v>104</v>
      </c>
      <c r="AN4" s="71" t="s">
        <v>92</v>
      </c>
      <c r="AO4" s="72" t="s">
        <v>93</v>
      </c>
      <c r="AP4" s="72" t="s">
        <v>105</v>
      </c>
      <c r="AQ4" s="71" t="s">
        <v>94</v>
      </c>
      <c r="AR4" s="120" t="s">
        <v>106</v>
      </c>
      <c r="AS4" s="74" t="s">
        <v>107</v>
      </c>
      <c r="AT4" s="74" t="s">
        <v>92</v>
      </c>
      <c r="AU4" s="69" t="s">
        <v>93</v>
      </c>
      <c r="AV4" s="77" t="s">
        <v>94</v>
      </c>
      <c r="AW4" s="78" t="s">
        <v>108</v>
      </c>
      <c r="AX4" s="123" t="s">
        <v>109</v>
      </c>
      <c r="AY4" s="79" t="s">
        <v>92</v>
      </c>
      <c r="AZ4" s="79" t="s">
        <v>101</v>
      </c>
      <c r="BA4" s="78" t="s">
        <v>93</v>
      </c>
      <c r="BB4" s="78" t="s">
        <v>94</v>
      </c>
      <c r="BC4" s="123" t="s">
        <v>106</v>
      </c>
      <c r="BD4" s="601"/>
      <c r="BE4" s="69" t="s">
        <v>99</v>
      </c>
      <c r="BF4" s="69" t="s">
        <v>92</v>
      </c>
      <c r="BG4" s="77" t="s">
        <v>93</v>
      </c>
      <c r="BH4" s="124" t="s">
        <v>99</v>
      </c>
      <c r="BI4" s="71" t="s">
        <v>92</v>
      </c>
      <c r="BJ4" s="120" t="s">
        <v>105</v>
      </c>
      <c r="BK4" s="125" t="s">
        <v>93</v>
      </c>
      <c r="BL4" s="601"/>
      <c r="BM4" s="585"/>
      <c r="BN4" s="46"/>
      <c r="BO4" s="46"/>
      <c r="BP4" s="46"/>
      <c r="BQ4" s="46"/>
      <c r="BR4" s="46"/>
    </row>
    <row r="5" spans="1:70" ht="15">
      <c r="A5" s="60"/>
      <c r="B5" s="60" t="s">
        <v>110</v>
      </c>
      <c r="C5" s="61"/>
      <c r="D5" s="80"/>
      <c r="E5" s="61">
        <v>26</v>
      </c>
      <c r="F5" s="68">
        <v>27</v>
      </c>
      <c r="G5" s="68">
        <v>26</v>
      </c>
      <c r="H5" s="68">
        <v>27</v>
      </c>
      <c r="I5" s="68">
        <v>26</v>
      </c>
      <c r="J5" s="69">
        <v>24</v>
      </c>
      <c r="K5" s="76">
        <v>27</v>
      </c>
      <c r="L5" s="69">
        <v>20</v>
      </c>
      <c r="M5" s="69">
        <v>24</v>
      </c>
      <c r="N5" s="69">
        <v>20</v>
      </c>
      <c r="O5" s="69">
        <v>21</v>
      </c>
      <c r="P5" s="71">
        <v>24</v>
      </c>
      <c r="Q5" s="69">
        <v>25</v>
      </c>
      <c r="R5" s="68">
        <v>24</v>
      </c>
      <c r="S5" s="68">
        <v>25</v>
      </c>
      <c r="T5" s="71">
        <v>23</v>
      </c>
      <c r="U5" s="71">
        <v>24</v>
      </c>
      <c r="V5" s="69">
        <v>22</v>
      </c>
      <c r="W5" s="69">
        <v>22</v>
      </c>
      <c r="X5" s="69">
        <v>23</v>
      </c>
      <c r="Y5" s="69">
        <v>25</v>
      </c>
      <c r="Z5" s="69">
        <v>23</v>
      </c>
      <c r="AA5" s="69">
        <v>22</v>
      </c>
      <c r="AB5" s="81">
        <v>502</v>
      </c>
      <c r="AC5" s="78">
        <v>24</v>
      </c>
      <c r="AD5" s="78">
        <v>24</v>
      </c>
      <c r="AE5" s="78">
        <v>25</v>
      </c>
      <c r="AF5" s="78">
        <v>25</v>
      </c>
      <c r="AG5" s="78">
        <v>25</v>
      </c>
      <c r="AH5" s="76">
        <v>26</v>
      </c>
      <c r="AI5" s="76">
        <v>29</v>
      </c>
      <c r="AJ5" s="76">
        <v>30</v>
      </c>
      <c r="AK5" s="76">
        <v>16</v>
      </c>
      <c r="AL5" s="76">
        <v>21</v>
      </c>
      <c r="AM5" s="71">
        <v>27</v>
      </c>
      <c r="AN5" s="71">
        <v>23</v>
      </c>
      <c r="AO5" s="71">
        <v>27</v>
      </c>
      <c r="AP5" s="71">
        <v>28</v>
      </c>
      <c r="AQ5" s="71">
        <v>26</v>
      </c>
      <c r="AR5" s="71">
        <v>27</v>
      </c>
      <c r="AS5" s="69">
        <v>23</v>
      </c>
      <c r="AT5" s="69">
        <v>29</v>
      </c>
      <c r="AU5" s="69">
        <v>28</v>
      </c>
      <c r="AV5" s="69">
        <v>22</v>
      </c>
      <c r="AW5" s="68">
        <v>29</v>
      </c>
      <c r="AX5" s="69">
        <v>30</v>
      </c>
      <c r="AY5" s="68">
        <v>29</v>
      </c>
      <c r="AZ5" s="69">
        <v>30</v>
      </c>
      <c r="BA5" s="68">
        <v>27</v>
      </c>
      <c r="BB5" s="68">
        <v>29</v>
      </c>
      <c r="BC5" s="69">
        <v>30</v>
      </c>
      <c r="BD5" s="110">
        <v>535</v>
      </c>
      <c r="BE5" s="69">
        <v>20</v>
      </c>
      <c r="BF5" s="69">
        <v>21</v>
      </c>
      <c r="BG5" s="76">
        <v>20</v>
      </c>
      <c r="BH5" s="68">
        <v>20</v>
      </c>
      <c r="BI5" s="71">
        <v>21</v>
      </c>
      <c r="BJ5" s="71"/>
      <c r="BK5" s="71">
        <v>22</v>
      </c>
      <c r="BL5" s="82">
        <v>124</v>
      </c>
      <c r="BM5" s="81">
        <v>1161</v>
      </c>
      <c r="BN5" s="53"/>
      <c r="BO5" s="53"/>
      <c r="BP5" s="53"/>
      <c r="BQ5" s="53"/>
      <c r="BR5" s="53"/>
    </row>
    <row r="6" spans="1:70" ht="15" customHeight="1">
      <c r="A6" s="84">
        <v>1</v>
      </c>
      <c r="B6" s="85" t="s">
        <v>111</v>
      </c>
      <c r="C6" s="243" t="s">
        <v>112</v>
      </c>
      <c r="D6" s="47" t="s">
        <v>105</v>
      </c>
      <c r="E6" s="61"/>
      <c r="F6" s="68"/>
      <c r="G6" s="68"/>
      <c r="H6" s="68"/>
      <c r="I6" s="68"/>
      <c r="J6" s="68"/>
      <c r="K6" s="76"/>
      <c r="L6" s="68"/>
      <c r="M6" s="68"/>
      <c r="N6" s="68"/>
      <c r="O6" s="68"/>
      <c r="P6" s="68"/>
      <c r="Q6" s="69"/>
      <c r="R6" s="68"/>
      <c r="S6" s="68"/>
      <c r="T6" s="68"/>
      <c r="U6" s="68"/>
      <c r="V6" s="68"/>
      <c r="W6" s="76"/>
      <c r="X6" s="69"/>
      <c r="Y6" s="68"/>
      <c r="Z6" s="68"/>
      <c r="AA6" s="68"/>
      <c r="AB6" s="81">
        <f>SUM(E6:AA6)</f>
        <v>0</v>
      </c>
      <c r="AC6" s="68"/>
      <c r="AD6" s="68"/>
      <c r="AE6" s="68"/>
      <c r="AF6" s="68"/>
      <c r="AG6" s="68"/>
      <c r="AH6" s="68"/>
      <c r="AI6" s="68"/>
      <c r="AJ6" s="69"/>
      <c r="AK6" s="68"/>
      <c r="AL6" s="68"/>
      <c r="AM6" s="68"/>
      <c r="AN6" s="68"/>
      <c r="AO6" s="68"/>
      <c r="AP6" s="69"/>
      <c r="AQ6" s="68"/>
      <c r="AR6" s="69"/>
      <c r="AS6" s="68"/>
      <c r="AT6" s="68"/>
      <c r="AU6" s="68"/>
      <c r="AV6" s="68"/>
      <c r="AW6" s="68"/>
      <c r="AX6" s="69"/>
      <c r="AY6" s="68"/>
      <c r="AZ6" s="69"/>
      <c r="BA6" s="68"/>
      <c r="BB6" s="68"/>
      <c r="BC6" s="69"/>
      <c r="BD6" s="82">
        <f>SUM(AC6:BC6)</f>
        <v>0</v>
      </c>
      <c r="BE6" s="68"/>
      <c r="BF6" s="68"/>
      <c r="BG6" s="68"/>
      <c r="BH6" s="68"/>
      <c r="BI6" s="68"/>
      <c r="BJ6" s="69"/>
      <c r="BK6" s="68">
        <v>4</v>
      </c>
      <c r="BL6" s="82">
        <f>SUM(BE6:BK6)</f>
        <v>4</v>
      </c>
      <c r="BM6" s="83">
        <f>BL6+BD6+AB6</f>
        <v>4</v>
      </c>
      <c r="BN6" s="147">
        <v>1</v>
      </c>
      <c r="BO6" s="629" t="s">
        <v>111</v>
      </c>
      <c r="BP6" s="86" t="s">
        <v>112</v>
      </c>
      <c r="BQ6" s="54"/>
      <c r="BR6" s="53"/>
    </row>
    <row r="7" spans="1:70" ht="15">
      <c r="A7" s="87"/>
      <c r="B7" s="88"/>
      <c r="C7" s="243" t="s">
        <v>113</v>
      </c>
      <c r="D7" s="47" t="s">
        <v>105</v>
      </c>
      <c r="E7" s="61"/>
      <c r="F7" s="68"/>
      <c r="G7" s="68"/>
      <c r="H7" s="68"/>
      <c r="I7" s="68"/>
      <c r="J7" s="68"/>
      <c r="K7" s="76"/>
      <c r="L7" s="68"/>
      <c r="M7" s="68"/>
      <c r="N7" s="68"/>
      <c r="O7" s="68"/>
      <c r="P7" s="68"/>
      <c r="Q7" s="69"/>
      <c r="R7" s="68"/>
      <c r="S7" s="68"/>
      <c r="T7" s="68"/>
      <c r="U7" s="68"/>
      <c r="V7" s="68"/>
      <c r="W7" s="76"/>
      <c r="X7" s="69"/>
      <c r="Y7" s="68"/>
      <c r="Z7" s="68"/>
      <c r="AA7" s="68"/>
      <c r="AB7" s="81">
        <f aca="true" t="shared" si="0" ref="AB7:AB70">SUM(E7:AA7)</f>
        <v>0</v>
      </c>
      <c r="AC7" s="68"/>
      <c r="AD7" s="68"/>
      <c r="AE7" s="68"/>
      <c r="AF7" s="68"/>
      <c r="AG7" s="68"/>
      <c r="AH7" s="68"/>
      <c r="AI7" s="68"/>
      <c r="AJ7" s="69"/>
      <c r="AK7" s="68"/>
      <c r="AL7" s="68"/>
      <c r="AM7" s="68"/>
      <c r="AN7" s="68"/>
      <c r="AO7" s="68"/>
      <c r="AP7" s="69"/>
      <c r="AQ7" s="68"/>
      <c r="AR7" s="69"/>
      <c r="AS7" s="68"/>
      <c r="AT7" s="68"/>
      <c r="AU7" s="68"/>
      <c r="AV7" s="68"/>
      <c r="AW7" s="68"/>
      <c r="AX7" s="69"/>
      <c r="AY7" s="68"/>
      <c r="AZ7" s="69"/>
      <c r="BA7" s="68"/>
      <c r="BB7" s="68"/>
      <c r="BC7" s="69"/>
      <c r="BD7" s="82">
        <f aca="true" t="shared" si="1" ref="BD7:BD70">SUM(AC7:BC7)</f>
        <v>0</v>
      </c>
      <c r="BE7" s="68"/>
      <c r="BF7" s="68"/>
      <c r="BG7" s="68"/>
      <c r="BH7" s="68"/>
      <c r="BI7" s="68"/>
      <c r="BJ7" s="69"/>
      <c r="BK7" s="68">
        <v>20</v>
      </c>
      <c r="BL7" s="82">
        <f>SUM(BE7:BK7)</f>
        <v>20</v>
      </c>
      <c r="BM7" s="83">
        <f aca="true" t="shared" si="2" ref="BM7:BM70">BL7+BD7+AB7</f>
        <v>20</v>
      </c>
      <c r="BN7" s="147">
        <v>5</v>
      </c>
      <c r="BO7" s="630"/>
      <c r="BP7" s="86" t="s">
        <v>113</v>
      </c>
      <c r="BQ7" s="54"/>
      <c r="BR7" s="53"/>
    </row>
    <row r="8" spans="1:70" ht="15">
      <c r="A8" s="89"/>
      <c r="B8" s="90"/>
      <c r="C8" s="243" t="s">
        <v>114</v>
      </c>
      <c r="D8" s="47" t="s">
        <v>105</v>
      </c>
      <c r="E8" s="61"/>
      <c r="F8" s="68"/>
      <c r="G8" s="68"/>
      <c r="H8" s="68"/>
      <c r="I8" s="68"/>
      <c r="J8" s="68"/>
      <c r="K8" s="76"/>
      <c r="L8" s="68"/>
      <c r="M8" s="68"/>
      <c r="N8" s="68"/>
      <c r="O8" s="68"/>
      <c r="P8" s="68"/>
      <c r="Q8" s="69"/>
      <c r="R8" s="68"/>
      <c r="S8" s="68"/>
      <c r="T8" s="68"/>
      <c r="U8" s="68"/>
      <c r="V8" s="68"/>
      <c r="W8" s="76"/>
      <c r="X8" s="69"/>
      <c r="Y8" s="68"/>
      <c r="Z8" s="68"/>
      <c r="AA8" s="68"/>
      <c r="AB8" s="81">
        <f t="shared" si="0"/>
        <v>0</v>
      </c>
      <c r="AC8" s="68"/>
      <c r="AD8" s="68"/>
      <c r="AE8" s="68"/>
      <c r="AF8" s="68"/>
      <c r="AG8" s="68"/>
      <c r="AH8" s="68"/>
      <c r="AI8" s="68"/>
      <c r="AJ8" s="69"/>
      <c r="AK8" s="68"/>
      <c r="AL8" s="68"/>
      <c r="AM8" s="68"/>
      <c r="AN8" s="68"/>
      <c r="AO8" s="68"/>
      <c r="AP8" s="69"/>
      <c r="AQ8" s="68"/>
      <c r="AR8" s="69"/>
      <c r="AS8" s="68"/>
      <c r="AT8" s="68"/>
      <c r="AU8" s="68"/>
      <c r="AV8" s="68"/>
      <c r="AW8" s="68"/>
      <c r="AX8" s="69"/>
      <c r="AY8" s="68"/>
      <c r="AZ8" s="69"/>
      <c r="BA8" s="68"/>
      <c r="BB8" s="68"/>
      <c r="BC8" s="69"/>
      <c r="BD8" s="82">
        <f t="shared" si="1"/>
        <v>0</v>
      </c>
      <c r="BE8" s="68"/>
      <c r="BF8" s="68"/>
      <c r="BG8" s="68"/>
      <c r="BH8" s="68"/>
      <c r="BI8" s="68"/>
      <c r="BJ8" s="69"/>
      <c r="BK8" s="68"/>
      <c r="BL8" s="82">
        <f aca="true" t="shared" si="3" ref="BL8:BL71">SUM(BE8:BK8)</f>
        <v>0</v>
      </c>
      <c r="BM8" s="83">
        <f t="shared" si="2"/>
        <v>0</v>
      </c>
      <c r="BN8" s="147">
        <v>0</v>
      </c>
      <c r="BO8" s="631"/>
      <c r="BP8" s="86" t="s">
        <v>114</v>
      </c>
      <c r="BQ8" s="54"/>
      <c r="BR8" s="53"/>
    </row>
    <row r="9" spans="1:70" ht="15">
      <c r="A9" s="84"/>
      <c r="B9" s="85"/>
      <c r="C9" s="243" t="s">
        <v>115</v>
      </c>
      <c r="D9" s="47"/>
      <c r="E9" s="61"/>
      <c r="F9" s="68"/>
      <c r="G9" s="68"/>
      <c r="H9" s="68"/>
      <c r="I9" s="68"/>
      <c r="J9" s="68"/>
      <c r="K9" s="76"/>
      <c r="L9" s="68"/>
      <c r="M9" s="68"/>
      <c r="N9" s="68"/>
      <c r="O9" s="68"/>
      <c r="P9" s="68"/>
      <c r="Q9" s="69"/>
      <c r="R9" s="68"/>
      <c r="S9" s="68"/>
      <c r="T9" s="68"/>
      <c r="U9" s="68"/>
      <c r="V9" s="68"/>
      <c r="W9" s="76"/>
      <c r="X9" s="69"/>
      <c r="Y9" s="68"/>
      <c r="Z9" s="68"/>
      <c r="AA9" s="68"/>
      <c r="AB9" s="81">
        <f t="shared" si="0"/>
        <v>0</v>
      </c>
      <c r="AC9" s="68"/>
      <c r="AD9" s="68"/>
      <c r="AE9" s="68"/>
      <c r="AF9" s="68"/>
      <c r="AG9" s="68"/>
      <c r="AH9" s="68"/>
      <c r="AI9" s="68"/>
      <c r="AJ9" s="69"/>
      <c r="AK9" s="68"/>
      <c r="AL9" s="68"/>
      <c r="AM9" s="68"/>
      <c r="AN9" s="68"/>
      <c r="AO9" s="68"/>
      <c r="AP9" s="69"/>
      <c r="AQ9" s="68"/>
      <c r="AR9" s="69"/>
      <c r="AS9" s="68"/>
      <c r="AT9" s="68"/>
      <c r="AU9" s="68"/>
      <c r="AV9" s="68"/>
      <c r="AW9" s="68"/>
      <c r="AX9" s="69"/>
      <c r="AY9" s="68">
        <v>2</v>
      </c>
      <c r="AZ9" s="69"/>
      <c r="BA9" s="68"/>
      <c r="BB9" s="68"/>
      <c r="BC9" s="69"/>
      <c r="BD9" s="82">
        <f t="shared" si="1"/>
        <v>2</v>
      </c>
      <c r="BE9" s="68"/>
      <c r="BF9" s="68"/>
      <c r="BG9" s="68"/>
      <c r="BH9" s="68"/>
      <c r="BI9" s="68"/>
      <c r="BJ9" s="69"/>
      <c r="BK9" s="68"/>
      <c r="BL9" s="82">
        <f t="shared" si="3"/>
        <v>0</v>
      </c>
      <c r="BM9" s="83">
        <f t="shared" si="2"/>
        <v>2</v>
      </c>
      <c r="BN9" s="147">
        <v>0.5</v>
      </c>
      <c r="BO9" s="85"/>
      <c r="BP9" s="86" t="s">
        <v>112</v>
      </c>
      <c r="BQ9" s="54"/>
      <c r="BR9" s="53"/>
    </row>
    <row r="10" spans="1:70" ht="22.5">
      <c r="A10" s="100">
        <v>2</v>
      </c>
      <c r="B10" s="102" t="s">
        <v>116</v>
      </c>
      <c r="C10" s="244" t="s">
        <v>117</v>
      </c>
      <c r="D10" s="47">
        <v>1</v>
      </c>
      <c r="E10" s="47"/>
      <c r="F10" s="47"/>
      <c r="G10" s="47"/>
      <c r="H10" s="47"/>
      <c r="I10" s="47"/>
      <c r="J10" s="47"/>
      <c r="K10" s="94"/>
      <c r="L10" s="47"/>
      <c r="M10" s="47"/>
      <c r="N10" s="47"/>
      <c r="O10" s="47"/>
      <c r="P10" s="47"/>
      <c r="Q10" s="95"/>
      <c r="R10" s="49"/>
      <c r="S10" s="49"/>
      <c r="T10" s="47"/>
      <c r="U10" s="47"/>
      <c r="V10" s="47"/>
      <c r="W10" s="94"/>
      <c r="X10" s="95"/>
      <c r="Y10" s="47"/>
      <c r="Z10" s="47"/>
      <c r="AA10" s="47"/>
      <c r="AB10" s="81">
        <f t="shared" si="0"/>
        <v>0</v>
      </c>
      <c r="AC10" s="49"/>
      <c r="AD10" s="49"/>
      <c r="AE10" s="49"/>
      <c r="AF10" s="49"/>
      <c r="AG10" s="49"/>
      <c r="AH10" s="49"/>
      <c r="AI10" s="49"/>
      <c r="AJ10" s="95"/>
      <c r="AK10" s="68"/>
      <c r="AL10" s="49"/>
      <c r="AM10" s="49">
        <v>24</v>
      </c>
      <c r="AN10" s="49">
        <v>24</v>
      </c>
      <c r="AO10" s="49"/>
      <c r="AP10" s="95"/>
      <c r="AQ10" s="49"/>
      <c r="AR10" s="95"/>
      <c r="AS10" s="49"/>
      <c r="AT10" s="49"/>
      <c r="AU10" s="49"/>
      <c r="AV10" s="49"/>
      <c r="AW10" s="49"/>
      <c r="AX10" s="95"/>
      <c r="AY10" s="49">
        <v>24</v>
      </c>
      <c r="AZ10" s="95"/>
      <c r="BA10" s="49"/>
      <c r="BB10" s="49"/>
      <c r="BC10" s="95"/>
      <c r="BD10" s="82">
        <f t="shared" si="1"/>
        <v>72</v>
      </c>
      <c r="BE10" s="47">
        <v>20</v>
      </c>
      <c r="BF10" s="49"/>
      <c r="BG10" s="49"/>
      <c r="BH10" s="49"/>
      <c r="BI10" s="47"/>
      <c r="BJ10" s="95"/>
      <c r="BK10" s="47"/>
      <c r="BL10" s="82">
        <f t="shared" si="3"/>
        <v>20</v>
      </c>
      <c r="BM10" s="83">
        <f t="shared" si="2"/>
        <v>92</v>
      </c>
      <c r="BN10" s="147">
        <v>23</v>
      </c>
      <c r="BO10" s="102" t="s">
        <v>116</v>
      </c>
      <c r="BP10" s="93" t="s">
        <v>117</v>
      </c>
      <c r="BQ10" s="54"/>
      <c r="BR10" s="53"/>
    </row>
    <row r="11" spans="1:70" ht="15">
      <c r="A11" s="610">
        <v>3</v>
      </c>
      <c r="B11" s="608" t="s">
        <v>118</v>
      </c>
      <c r="C11" s="245" t="s">
        <v>112</v>
      </c>
      <c r="D11" s="47">
        <v>2</v>
      </c>
      <c r="E11" s="47"/>
      <c r="F11" s="47"/>
      <c r="G11" s="47"/>
      <c r="H11" s="47"/>
      <c r="I11" s="47"/>
      <c r="J11" s="47"/>
      <c r="K11" s="94"/>
      <c r="L11" s="47"/>
      <c r="M11" s="47"/>
      <c r="N11" s="47"/>
      <c r="O11" s="47"/>
      <c r="P11" s="47"/>
      <c r="Q11" s="95"/>
      <c r="R11" s="49"/>
      <c r="S11" s="49"/>
      <c r="T11" s="47"/>
      <c r="U11" s="47"/>
      <c r="V11" s="47"/>
      <c r="W11" s="94"/>
      <c r="X11" s="95"/>
      <c r="Y11" s="47"/>
      <c r="Z11" s="47"/>
      <c r="AA11" s="47"/>
      <c r="AB11" s="81">
        <f t="shared" si="0"/>
        <v>0</v>
      </c>
      <c r="AC11" s="49"/>
      <c r="AD11" s="49"/>
      <c r="AE11" s="49"/>
      <c r="AF11" s="49"/>
      <c r="AG11" s="49"/>
      <c r="AH11" s="47"/>
      <c r="AI11" s="49"/>
      <c r="AJ11" s="95"/>
      <c r="AK11" s="68"/>
      <c r="AL11" s="49"/>
      <c r="AM11" s="49"/>
      <c r="AN11" s="49"/>
      <c r="AO11" s="49"/>
      <c r="AP11" s="95"/>
      <c r="AQ11" s="49"/>
      <c r="AR11" s="95"/>
      <c r="AS11" s="49"/>
      <c r="AT11" s="49"/>
      <c r="AU11" s="49"/>
      <c r="AV11" s="49"/>
      <c r="AW11" s="49"/>
      <c r="AX11" s="95"/>
      <c r="AY11" s="49">
        <v>2</v>
      </c>
      <c r="AZ11" s="95"/>
      <c r="BA11" s="49"/>
      <c r="BB11" s="49"/>
      <c r="BC11" s="95"/>
      <c r="BD11" s="82">
        <f t="shared" si="1"/>
        <v>2</v>
      </c>
      <c r="BE11" s="47"/>
      <c r="BF11" s="49">
        <v>4</v>
      </c>
      <c r="BG11" s="49"/>
      <c r="BH11" s="49"/>
      <c r="BI11" s="47">
        <v>4</v>
      </c>
      <c r="BJ11" s="95"/>
      <c r="BK11" s="47"/>
      <c r="BL11" s="82">
        <f t="shared" si="3"/>
        <v>8</v>
      </c>
      <c r="BM11" s="83">
        <f t="shared" si="2"/>
        <v>10</v>
      </c>
      <c r="BN11" s="147">
        <v>2.5</v>
      </c>
      <c r="BO11" s="608" t="s">
        <v>118</v>
      </c>
      <c r="BP11" s="98" t="s">
        <v>112</v>
      </c>
      <c r="BQ11" s="54"/>
      <c r="BR11" s="53"/>
    </row>
    <row r="12" spans="1:70" ht="15">
      <c r="A12" s="611"/>
      <c r="B12" s="612"/>
      <c r="C12" s="245" t="s">
        <v>113</v>
      </c>
      <c r="D12" s="47">
        <v>2</v>
      </c>
      <c r="E12" s="47"/>
      <c r="F12" s="47"/>
      <c r="G12" s="47"/>
      <c r="H12" s="47"/>
      <c r="I12" s="47"/>
      <c r="J12" s="47"/>
      <c r="K12" s="94"/>
      <c r="L12" s="47"/>
      <c r="M12" s="47"/>
      <c r="N12" s="47"/>
      <c r="O12" s="47"/>
      <c r="P12" s="47"/>
      <c r="Q12" s="95"/>
      <c r="R12" s="49"/>
      <c r="S12" s="49"/>
      <c r="T12" s="47"/>
      <c r="U12" s="47"/>
      <c r="V12" s="47"/>
      <c r="W12" s="94"/>
      <c r="X12" s="95"/>
      <c r="Y12" s="47"/>
      <c r="Z12" s="47"/>
      <c r="AA12" s="47"/>
      <c r="AB12" s="81">
        <f t="shared" si="0"/>
        <v>0</v>
      </c>
      <c r="AC12" s="49"/>
      <c r="AD12" s="49">
        <v>20</v>
      </c>
      <c r="AE12" s="49"/>
      <c r="AF12" s="49"/>
      <c r="AG12" s="49"/>
      <c r="AH12" s="47"/>
      <c r="AI12" s="49"/>
      <c r="AJ12" s="95"/>
      <c r="AK12" s="68"/>
      <c r="AL12" s="49"/>
      <c r="AM12" s="49"/>
      <c r="AN12" s="49"/>
      <c r="AO12" s="49"/>
      <c r="AP12" s="95"/>
      <c r="AQ12" s="49"/>
      <c r="AR12" s="95"/>
      <c r="AS12" s="49"/>
      <c r="AT12" s="49"/>
      <c r="AU12" s="49"/>
      <c r="AV12" s="49"/>
      <c r="AW12" s="49"/>
      <c r="AX12" s="95"/>
      <c r="AY12" s="49">
        <v>20</v>
      </c>
      <c r="AZ12" s="95"/>
      <c r="BA12" s="49"/>
      <c r="BB12" s="49"/>
      <c r="BC12" s="95"/>
      <c r="BD12" s="82">
        <f t="shared" si="1"/>
        <v>40</v>
      </c>
      <c r="BE12" s="47"/>
      <c r="BF12" s="49">
        <v>20</v>
      </c>
      <c r="BG12" s="49"/>
      <c r="BH12" s="49"/>
      <c r="BI12" s="47">
        <v>20</v>
      </c>
      <c r="BJ12" s="95"/>
      <c r="BK12" s="47"/>
      <c r="BL12" s="82">
        <f t="shared" si="3"/>
        <v>40</v>
      </c>
      <c r="BM12" s="83">
        <f t="shared" si="2"/>
        <v>80</v>
      </c>
      <c r="BN12" s="147">
        <v>20</v>
      </c>
      <c r="BO12" s="612"/>
      <c r="BP12" s="98" t="s">
        <v>113</v>
      </c>
      <c r="BQ12" s="54"/>
      <c r="BR12" s="53"/>
    </row>
    <row r="13" spans="1:70" ht="15">
      <c r="A13" s="613"/>
      <c r="B13" s="614"/>
      <c r="C13" s="245" t="s">
        <v>114</v>
      </c>
      <c r="D13" s="47">
        <v>2</v>
      </c>
      <c r="E13" s="47"/>
      <c r="F13" s="47"/>
      <c r="G13" s="47"/>
      <c r="H13" s="47"/>
      <c r="I13" s="47"/>
      <c r="J13" s="47"/>
      <c r="K13" s="94"/>
      <c r="L13" s="47"/>
      <c r="M13" s="47"/>
      <c r="N13" s="47"/>
      <c r="O13" s="47"/>
      <c r="P13" s="47"/>
      <c r="Q13" s="95"/>
      <c r="R13" s="49"/>
      <c r="S13" s="49"/>
      <c r="T13" s="47"/>
      <c r="U13" s="47"/>
      <c r="V13" s="47"/>
      <c r="W13" s="94"/>
      <c r="X13" s="95"/>
      <c r="Y13" s="47"/>
      <c r="Z13" s="47"/>
      <c r="AA13" s="47"/>
      <c r="AB13" s="81">
        <f t="shared" si="0"/>
        <v>0</v>
      </c>
      <c r="AC13" s="49"/>
      <c r="AD13" s="49"/>
      <c r="AE13" s="49"/>
      <c r="AF13" s="49"/>
      <c r="AG13" s="49"/>
      <c r="AH13" s="47"/>
      <c r="AI13" s="49"/>
      <c r="AJ13" s="95"/>
      <c r="AK13" s="68"/>
      <c r="AL13" s="49"/>
      <c r="AM13" s="49"/>
      <c r="AN13" s="49"/>
      <c r="AO13" s="49"/>
      <c r="AP13" s="95"/>
      <c r="AQ13" s="49"/>
      <c r="AR13" s="95"/>
      <c r="AS13" s="49"/>
      <c r="AT13" s="49"/>
      <c r="AU13" s="49"/>
      <c r="AV13" s="49"/>
      <c r="AW13" s="49"/>
      <c r="AX13" s="95"/>
      <c r="AY13" s="49"/>
      <c r="AZ13" s="95">
        <v>12</v>
      </c>
      <c r="BA13" s="49"/>
      <c r="BB13" s="49"/>
      <c r="BC13" s="95"/>
      <c r="BD13" s="82">
        <f t="shared" si="1"/>
        <v>12</v>
      </c>
      <c r="BE13" s="47"/>
      <c r="BF13" s="49"/>
      <c r="BG13" s="49"/>
      <c r="BH13" s="49"/>
      <c r="BI13" s="47"/>
      <c r="BJ13" s="95"/>
      <c r="BK13" s="47"/>
      <c r="BL13" s="82">
        <f t="shared" si="3"/>
        <v>0</v>
      </c>
      <c r="BM13" s="83">
        <f t="shared" si="2"/>
        <v>12</v>
      </c>
      <c r="BN13" s="147">
        <v>3</v>
      </c>
      <c r="BO13" s="614"/>
      <c r="BP13" s="98" t="s">
        <v>114</v>
      </c>
      <c r="BQ13" s="54"/>
      <c r="BR13" s="53"/>
    </row>
    <row r="14" spans="1:70" ht="15">
      <c r="A14" s="96">
        <v>4</v>
      </c>
      <c r="B14" s="622" t="s">
        <v>119</v>
      </c>
      <c r="C14" s="245" t="s">
        <v>112</v>
      </c>
      <c r="D14" s="47"/>
      <c r="E14" s="47"/>
      <c r="F14" s="47"/>
      <c r="G14" s="47"/>
      <c r="H14" s="47"/>
      <c r="I14" s="47"/>
      <c r="J14" s="47"/>
      <c r="K14" s="94"/>
      <c r="L14" s="47"/>
      <c r="M14" s="47"/>
      <c r="N14" s="47"/>
      <c r="O14" s="47"/>
      <c r="P14" s="47"/>
      <c r="Q14" s="95"/>
      <c r="R14" s="49"/>
      <c r="S14" s="49"/>
      <c r="T14" s="47"/>
      <c r="U14" s="47"/>
      <c r="V14" s="47"/>
      <c r="W14" s="94"/>
      <c r="X14" s="95"/>
      <c r="Y14" s="47"/>
      <c r="Z14" s="47"/>
      <c r="AA14" s="47"/>
      <c r="AB14" s="81">
        <f t="shared" si="0"/>
        <v>0</v>
      </c>
      <c r="AC14" s="49"/>
      <c r="AD14" s="49"/>
      <c r="AE14" s="49"/>
      <c r="AF14" s="49"/>
      <c r="AG14" s="49"/>
      <c r="AH14" s="47"/>
      <c r="AI14" s="49"/>
      <c r="AJ14" s="95"/>
      <c r="AK14" s="68"/>
      <c r="AL14" s="49"/>
      <c r="AM14" s="49"/>
      <c r="AN14" s="49"/>
      <c r="AO14" s="49"/>
      <c r="AP14" s="95"/>
      <c r="AQ14" s="49"/>
      <c r="AR14" s="95"/>
      <c r="AS14" s="49"/>
      <c r="AT14" s="49"/>
      <c r="AU14" s="49"/>
      <c r="AV14" s="49"/>
      <c r="AW14" s="49"/>
      <c r="AX14" s="95"/>
      <c r="AY14" s="49"/>
      <c r="AZ14" s="95"/>
      <c r="BA14" s="49"/>
      <c r="BB14" s="49"/>
      <c r="BC14" s="95"/>
      <c r="BD14" s="82">
        <f t="shared" si="1"/>
        <v>0</v>
      </c>
      <c r="BE14" s="47"/>
      <c r="BF14" s="49"/>
      <c r="BG14" s="49"/>
      <c r="BH14" s="49"/>
      <c r="BI14" s="47"/>
      <c r="BJ14" s="95"/>
      <c r="BK14" s="47"/>
      <c r="BL14" s="82">
        <f t="shared" si="3"/>
        <v>0</v>
      </c>
      <c r="BM14" s="83">
        <f t="shared" si="2"/>
        <v>0</v>
      </c>
      <c r="BN14" s="147">
        <v>0</v>
      </c>
      <c r="BO14" s="622" t="s">
        <v>120</v>
      </c>
      <c r="BP14" s="98" t="s">
        <v>112</v>
      </c>
      <c r="BQ14" s="54"/>
      <c r="BR14" s="53"/>
    </row>
    <row r="15" spans="1:70" ht="15">
      <c r="A15" s="100"/>
      <c r="B15" s="613"/>
      <c r="C15" s="245" t="s">
        <v>113</v>
      </c>
      <c r="D15" s="47"/>
      <c r="E15" s="47"/>
      <c r="F15" s="47"/>
      <c r="G15" s="47"/>
      <c r="H15" s="47"/>
      <c r="I15" s="47"/>
      <c r="J15" s="47"/>
      <c r="K15" s="94"/>
      <c r="L15" s="47"/>
      <c r="M15" s="47"/>
      <c r="N15" s="47"/>
      <c r="O15" s="47"/>
      <c r="P15" s="47"/>
      <c r="Q15" s="95"/>
      <c r="R15" s="49"/>
      <c r="S15" s="49"/>
      <c r="T15" s="47"/>
      <c r="U15" s="47"/>
      <c r="V15" s="47"/>
      <c r="W15" s="94"/>
      <c r="X15" s="95"/>
      <c r="Y15" s="47"/>
      <c r="Z15" s="47"/>
      <c r="AA15" s="47"/>
      <c r="AB15" s="81">
        <f t="shared" si="0"/>
        <v>0</v>
      </c>
      <c r="AC15" s="49"/>
      <c r="AD15" s="49"/>
      <c r="AE15" s="49">
        <v>20</v>
      </c>
      <c r="AF15" s="49">
        <v>20</v>
      </c>
      <c r="AG15" s="49"/>
      <c r="AH15" s="47"/>
      <c r="AI15" s="49"/>
      <c r="AJ15" s="95"/>
      <c r="AK15" s="68">
        <v>20</v>
      </c>
      <c r="AL15" s="49">
        <v>20</v>
      </c>
      <c r="AM15" s="49"/>
      <c r="AN15" s="49"/>
      <c r="AO15" s="49"/>
      <c r="AP15" s="95"/>
      <c r="AQ15" s="49"/>
      <c r="AR15" s="95"/>
      <c r="AS15" s="49"/>
      <c r="AT15" s="49"/>
      <c r="AU15" s="49"/>
      <c r="AV15" s="49"/>
      <c r="AW15" s="49"/>
      <c r="AX15" s="95"/>
      <c r="AY15" s="49"/>
      <c r="AZ15" s="95"/>
      <c r="BA15" s="49"/>
      <c r="BB15" s="49"/>
      <c r="BC15" s="95"/>
      <c r="BD15" s="82">
        <f t="shared" si="1"/>
        <v>80</v>
      </c>
      <c r="BE15" s="47"/>
      <c r="BF15" s="49"/>
      <c r="BG15" s="49"/>
      <c r="BH15" s="49"/>
      <c r="BI15" s="47"/>
      <c r="BJ15" s="95"/>
      <c r="BK15" s="47"/>
      <c r="BL15" s="82">
        <f t="shared" si="3"/>
        <v>0</v>
      </c>
      <c r="BM15" s="83">
        <f t="shared" si="2"/>
        <v>80</v>
      </c>
      <c r="BN15" s="147">
        <v>20</v>
      </c>
      <c r="BO15" s="609"/>
      <c r="BP15" s="98" t="s">
        <v>113</v>
      </c>
      <c r="BQ15" s="54"/>
      <c r="BR15" s="53"/>
    </row>
    <row r="16" spans="1:70" ht="15">
      <c r="A16" s="96">
        <v>5</v>
      </c>
      <c r="B16" s="615" t="s">
        <v>121</v>
      </c>
      <c r="C16" s="245"/>
      <c r="D16" s="47"/>
      <c r="E16" s="47"/>
      <c r="F16" s="47"/>
      <c r="G16" s="47"/>
      <c r="H16" s="47"/>
      <c r="I16" s="47"/>
      <c r="J16" s="47"/>
      <c r="K16" s="94"/>
      <c r="L16" s="47"/>
      <c r="M16" s="47"/>
      <c r="N16" s="47"/>
      <c r="O16" s="47"/>
      <c r="P16" s="47"/>
      <c r="Q16" s="95"/>
      <c r="R16" s="49"/>
      <c r="S16" s="49"/>
      <c r="T16" s="47"/>
      <c r="U16" s="47"/>
      <c r="V16" s="47"/>
      <c r="W16" s="94"/>
      <c r="X16" s="95"/>
      <c r="Y16" s="47"/>
      <c r="Z16" s="47"/>
      <c r="AA16" s="47"/>
      <c r="AB16" s="81">
        <f t="shared" si="0"/>
        <v>0</v>
      </c>
      <c r="AC16" s="49"/>
      <c r="AD16" s="49"/>
      <c r="AE16" s="49"/>
      <c r="AF16" s="49"/>
      <c r="AG16" s="49"/>
      <c r="AH16" s="47"/>
      <c r="AI16" s="49"/>
      <c r="AJ16" s="95"/>
      <c r="AK16" s="68"/>
      <c r="AL16" s="49"/>
      <c r="AM16" s="49"/>
      <c r="AN16" s="49"/>
      <c r="AO16" s="49"/>
      <c r="AP16" s="95"/>
      <c r="AQ16" s="49"/>
      <c r="AR16" s="95"/>
      <c r="AS16" s="49"/>
      <c r="AT16" s="49"/>
      <c r="AU16" s="49"/>
      <c r="AV16" s="49"/>
      <c r="AW16" s="49"/>
      <c r="AX16" s="95"/>
      <c r="AY16" s="49"/>
      <c r="AZ16" s="95"/>
      <c r="BA16" s="49"/>
      <c r="BB16" s="49"/>
      <c r="BC16" s="95"/>
      <c r="BD16" s="82">
        <f t="shared" si="1"/>
        <v>0</v>
      </c>
      <c r="BE16" s="47"/>
      <c r="BF16" s="49"/>
      <c r="BG16" s="49"/>
      <c r="BH16" s="49"/>
      <c r="BI16" s="47"/>
      <c r="BJ16" s="95"/>
      <c r="BK16" s="47"/>
      <c r="BL16" s="82">
        <f t="shared" si="3"/>
        <v>0</v>
      </c>
      <c r="BM16" s="83">
        <f t="shared" si="2"/>
        <v>0</v>
      </c>
      <c r="BN16" s="147">
        <v>0</v>
      </c>
      <c r="BO16" s="615" t="s">
        <v>122</v>
      </c>
      <c r="BP16" s="98" t="s">
        <v>114</v>
      </c>
      <c r="BQ16" s="54"/>
      <c r="BR16" s="53"/>
    </row>
    <row r="17" spans="1:70" ht="15">
      <c r="A17" s="100"/>
      <c r="B17" s="613"/>
      <c r="C17" s="245" t="s">
        <v>123</v>
      </c>
      <c r="D17" s="47">
        <v>1</v>
      </c>
      <c r="E17" s="47"/>
      <c r="F17" s="47"/>
      <c r="G17" s="47"/>
      <c r="H17" s="47"/>
      <c r="I17" s="47">
        <v>80</v>
      </c>
      <c r="J17" s="47"/>
      <c r="K17" s="94"/>
      <c r="L17" s="47"/>
      <c r="M17" s="47"/>
      <c r="N17" s="47"/>
      <c r="O17" s="47"/>
      <c r="P17" s="47"/>
      <c r="Q17" s="95"/>
      <c r="R17" s="49"/>
      <c r="S17" s="49"/>
      <c r="T17" s="47"/>
      <c r="U17" s="47"/>
      <c r="V17" s="47"/>
      <c r="W17" s="94"/>
      <c r="X17" s="95"/>
      <c r="Y17" s="47"/>
      <c r="Z17" s="47"/>
      <c r="AA17" s="47"/>
      <c r="AB17" s="81">
        <f t="shared" si="0"/>
        <v>80</v>
      </c>
      <c r="AC17" s="49"/>
      <c r="AD17" s="49"/>
      <c r="AE17" s="49"/>
      <c r="AF17" s="49"/>
      <c r="AG17" s="49"/>
      <c r="AH17" s="47"/>
      <c r="AI17" s="49"/>
      <c r="AJ17" s="95"/>
      <c r="AK17" s="68"/>
      <c r="AL17" s="49"/>
      <c r="AM17" s="49"/>
      <c r="AN17" s="49"/>
      <c r="AO17" s="49"/>
      <c r="AP17" s="95"/>
      <c r="AQ17" s="49"/>
      <c r="AR17" s="95"/>
      <c r="AS17" s="49"/>
      <c r="AT17" s="49"/>
      <c r="AU17" s="49"/>
      <c r="AV17" s="49"/>
      <c r="AW17" s="49"/>
      <c r="AX17" s="95"/>
      <c r="AY17" s="49"/>
      <c r="AZ17" s="95"/>
      <c r="BA17" s="49"/>
      <c r="BB17" s="49"/>
      <c r="BC17" s="95"/>
      <c r="BD17" s="82">
        <f t="shared" si="1"/>
        <v>0</v>
      </c>
      <c r="BE17" s="47"/>
      <c r="BF17" s="49"/>
      <c r="BG17" s="49"/>
      <c r="BH17" s="49"/>
      <c r="BI17" s="47"/>
      <c r="BJ17" s="95"/>
      <c r="BK17" s="47"/>
      <c r="BL17" s="82">
        <f t="shared" si="3"/>
        <v>0</v>
      </c>
      <c r="BM17" s="83">
        <f t="shared" si="2"/>
        <v>80</v>
      </c>
      <c r="BN17" s="147">
        <v>20</v>
      </c>
      <c r="BO17" s="609"/>
      <c r="BP17" s="98" t="s">
        <v>123</v>
      </c>
      <c r="BQ17" s="54"/>
      <c r="BR17" s="53"/>
    </row>
    <row r="18" spans="1:70" ht="15">
      <c r="A18" s="610">
        <v>6</v>
      </c>
      <c r="B18" s="615" t="s">
        <v>124</v>
      </c>
      <c r="C18" s="245" t="s">
        <v>125</v>
      </c>
      <c r="D18" s="47"/>
      <c r="E18" s="47"/>
      <c r="F18" s="47"/>
      <c r="G18" s="47"/>
      <c r="H18" s="47"/>
      <c r="I18" s="47"/>
      <c r="J18" s="47"/>
      <c r="K18" s="94"/>
      <c r="L18" s="47"/>
      <c r="M18" s="47"/>
      <c r="N18" s="47"/>
      <c r="O18" s="47"/>
      <c r="P18" s="47"/>
      <c r="Q18" s="95"/>
      <c r="R18" s="49"/>
      <c r="S18" s="49"/>
      <c r="T18" s="47"/>
      <c r="U18" s="47"/>
      <c r="V18" s="47"/>
      <c r="W18" s="94"/>
      <c r="X18" s="95"/>
      <c r="Y18" s="47"/>
      <c r="Z18" s="47"/>
      <c r="AA18" s="47"/>
      <c r="AB18" s="81">
        <f t="shared" si="0"/>
        <v>0</v>
      </c>
      <c r="AC18" s="49"/>
      <c r="AD18" s="49"/>
      <c r="AE18" s="49"/>
      <c r="AF18" s="49"/>
      <c r="AG18" s="49"/>
      <c r="AH18" s="47"/>
      <c r="AI18" s="49"/>
      <c r="AJ18" s="95"/>
      <c r="AK18" s="68"/>
      <c r="AL18" s="49"/>
      <c r="AM18" s="49"/>
      <c r="AN18" s="49"/>
      <c r="AO18" s="49"/>
      <c r="AP18" s="95"/>
      <c r="AQ18" s="49"/>
      <c r="AR18" s="95"/>
      <c r="AS18" s="49"/>
      <c r="AT18" s="49"/>
      <c r="AU18" s="49"/>
      <c r="AV18" s="49"/>
      <c r="AW18" s="49"/>
      <c r="AX18" s="95"/>
      <c r="AY18" s="49"/>
      <c r="AZ18" s="95"/>
      <c r="BA18" s="49"/>
      <c r="BB18" s="49"/>
      <c r="BC18" s="95"/>
      <c r="BD18" s="82">
        <f t="shared" si="1"/>
        <v>0</v>
      </c>
      <c r="BE18" s="47"/>
      <c r="BF18" s="49"/>
      <c r="BG18" s="49"/>
      <c r="BH18" s="49"/>
      <c r="BI18" s="47"/>
      <c r="BJ18" s="95"/>
      <c r="BK18" s="47"/>
      <c r="BL18" s="82">
        <f t="shared" si="3"/>
        <v>0</v>
      </c>
      <c r="BM18" s="83">
        <f t="shared" si="2"/>
        <v>0</v>
      </c>
      <c r="BN18" s="147">
        <v>0</v>
      </c>
      <c r="BO18" s="615" t="s">
        <v>124</v>
      </c>
      <c r="BP18" s="98" t="s">
        <v>125</v>
      </c>
      <c r="BQ18" s="54"/>
      <c r="BR18" s="53"/>
    </row>
    <row r="19" spans="1:70" ht="15">
      <c r="A19" s="611"/>
      <c r="B19" s="616"/>
      <c r="C19" s="245" t="s">
        <v>114</v>
      </c>
      <c r="D19" s="47"/>
      <c r="E19" s="47"/>
      <c r="F19" s="47"/>
      <c r="G19" s="47"/>
      <c r="H19" s="47"/>
      <c r="I19" s="47"/>
      <c r="J19" s="47"/>
      <c r="K19" s="94"/>
      <c r="L19" s="47"/>
      <c r="M19" s="47"/>
      <c r="N19" s="47"/>
      <c r="O19" s="47"/>
      <c r="P19" s="47"/>
      <c r="Q19" s="95"/>
      <c r="R19" s="49"/>
      <c r="S19" s="49"/>
      <c r="T19" s="47"/>
      <c r="U19" s="47"/>
      <c r="V19" s="47"/>
      <c r="W19" s="94"/>
      <c r="X19" s="95"/>
      <c r="Y19" s="47"/>
      <c r="Z19" s="47"/>
      <c r="AA19" s="47"/>
      <c r="AB19" s="81">
        <f t="shared" si="0"/>
        <v>0</v>
      </c>
      <c r="AC19" s="49"/>
      <c r="AD19" s="49"/>
      <c r="AE19" s="49"/>
      <c r="AF19" s="49"/>
      <c r="AG19" s="49"/>
      <c r="AH19" s="47"/>
      <c r="AI19" s="49"/>
      <c r="AJ19" s="95"/>
      <c r="AK19" s="68"/>
      <c r="AL19" s="49"/>
      <c r="AM19" s="49"/>
      <c r="AN19" s="49"/>
      <c r="AO19" s="49"/>
      <c r="AP19" s="95"/>
      <c r="AQ19" s="49"/>
      <c r="AR19" s="95"/>
      <c r="AS19" s="49"/>
      <c r="AT19" s="49"/>
      <c r="AU19" s="49"/>
      <c r="AV19" s="49"/>
      <c r="AW19" s="49"/>
      <c r="AX19" s="95">
        <v>2</v>
      </c>
      <c r="AY19" s="49"/>
      <c r="AZ19" s="95">
        <v>2</v>
      </c>
      <c r="BA19" s="49"/>
      <c r="BB19" s="49"/>
      <c r="BC19" s="95"/>
      <c r="BD19" s="82">
        <f t="shared" si="1"/>
        <v>4</v>
      </c>
      <c r="BE19" s="47"/>
      <c r="BF19" s="49"/>
      <c r="BG19" s="49"/>
      <c r="BH19" s="49"/>
      <c r="BI19" s="47"/>
      <c r="BJ19" s="95">
        <v>2</v>
      </c>
      <c r="BK19" s="47"/>
      <c r="BL19" s="82">
        <f t="shared" si="3"/>
        <v>2</v>
      </c>
      <c r="BM19" s="83">
        <f t="shared" si="2"/>
        <v>6</v>
      </c>
      <c r="BN19" s="147">
        <v>1.5</v>
      </c>
      <c r="BO19" s="616"/>
      <c r="BP19" s="98" t="s">
        <v>114</v>
      </c>
      <c r="BQ19" s="54"/>
      <c r="BR19" s="53"/>
    </row>
    <row r="20" spans="1:70" ht="15">
      <c r="A20" s="613"/>
      <c r="B20" s="617"/>
      <c r="C20" s="245" t="s">
        <v>126</v>
      </c>
      <c r="D20" s="47"/>
      <c r="E20" s="47"/>
      <c r="F20" s="47"/>
      <c r="G20" s="47"/>
      <c r="H20" s="47"/>
      <c r="I20" s="47"/>
      <c r="J20" s="47"/>
      <c r="K20" s="94"/>
      <c r="L20" s="47"/>
      <c r="M20" s="47"/>
      <c r="N20" s="47"/>
      <c r="O20" s="47"/>
      <c r="P20" s="47"/>
      <c r="Q20" s="95"/>
      <c r="R20" s="49"/>
      <c r="S20" s="49"/>
      <c r="T20" s="47"/>
      <c r="U20" s="47"/>
      <c r="V20" s="47"/>
      <c r="W20" s="94"/>
      <c r="X20" s="95"/>
      <c r="Y20" s="47"/>
      <c r="Z20" s="47"/>
      <c r="AA20" s="47"/>
      <c r="AB20" s="81">
        <f t="shared" si="0"/>
        <v>0</v>
      </c>
      <c r="AC20" s="49"/>
      <c r="AD20" s="49"/>
      <c r="AE20" s="49"/>
      <c r="AF20" s="49"/>
      <c r="AG20" s="49"/>
      <c r="AH20" s="47">
        <v>4</v>
      </c>
      <c r="AI20" s="49"/>
      <c r="AJ20" s="95"/>
      <c r="AK20" s="68"/>
      <c r="AL20" s="49">
        <v>4</v>
      </c>
      <c r="AM20" s="49"/>
      <c r="AN20" s="49"/>
      <c r="AO20" s="49"/>
      <c r="AP20" s="95"/>
      <c r="AQ20" s="49"/>
      <c r="AR20" s="95"/>
      <c r="AS20" s="49">
        <v>8</v>
      </c>
      <c r="AT20" s="49"/>
      <c r="AU20" s="49">
        <v>8</v>
      </c>
      <c r="AV20" s="49">
        <v>8</v>
      </c>
      <c r="AW20" s="49">
        <v>8</v>
      </c>
      <c r="AX20" s="95"/>
      <c r="AY20" s="49">
        <v>8</v>
      </c>
      <c r="AZ20" s="95"/>
      <c r="BA20" s="49">
        <v>8</v>
      </c>
      <c r="BB20" s="49">
        <v>8</v>
      </c>
      <c r="BC20" s="95"/>
      <c r="BD20" s="82">
        <f t="shared" si="1"/>
        <v>64</v>
      </c>
      <c r="BE20" s="47"/>
      <c r="BF20" s="49"/>
      <c r="BG20" s="49"/>
      <c r="BH20" s="49">
        <v>4</v>
      </c>
      <c r="BI20" s="47">
        <v>4</v>
      </c>
      <c r="BJ20" s="95"/>
      <c r="BK20" s="47">
        <v>4</v>
      </c>
      <c r="BL20" s="82">
        <f t="shared" si="3"/>
        <v>12</v>
      </c>
      <c r="BM20" s="83">
        <f t="shared" si="2"/>
        <v>76</v>
      </c>
      <c r="BN20" s="147">
        <v>19</v>
      </c>
      <c r="BO20" s="617"/>
      <c r="BP20" s="98" t="s">
        <v>126</v>
      </c>
      <c r="BQ20" s="54"/>
      <c r="BR20" s="53"/>
    </row>
    <row r="21" spans="1:70" ht="15">
      <c r="A21" s="96">
        <v>7</v>
      </c>
      <c r="B21" s="615" t="s">
        <v>127</v>
      </c>
      <c r="C21" s="245" t="s">
        <v>112</v>
      </c>
      <c r="D21" s="47"/>
      <c r="E21" s="47"/>
      <c r="F21" s="47"/>
      <c r="G21" s="47"/>
      <c r="H21" s="47"/>
      <c r="I21" s="47"/>
      <c r="J21" s="47"/>
      <c r="K21" s="94"/>
      <c r="L21" s="47"/>
      <c r="M21" s="47"/>
      <c r="N21" s="47"/>
      <c r="O21" s="47"/>
      <c r="P21" s="47"/>
      <c r="Q21" s="95"/>
      <c r="R21" s="49"/>
      <c r="S21" s="49"/>
      <c r="T21" s="47"/>
      <c r="U21" s="47"/>
      <c r="V21" s="47"/>
      <c r="W21" s="94"/>
      <c r="X21" s="95"/>
      <c r="Y21" s="47"/>
      <c r="Z21" s="47"/>
      <c r="AA21" s="47"/>
      <c r="AB21" s="81">
        <f t="shared" si="0"/>
        <v>0</v>
      </c>
      <c r="AC21" s="49"/>
      <c r="AD21" s="49"/>
      <c r="AE21" s="49"/>
      <c r="AF21" s="49"/>
      <c r="AG21" s="49"/>
      <c r="AH21" s="47"/>
      <c r="AI21" s="49"/>
      <c r="AJ21" s="95"/>
      <c r="AK21" s="68"/>
      <c r="AL21" s="49"/>
      <c r="AM21" s="49"/>
      <c r="AN21" s="49"/>
      <c r="AO21" s="49"/>
      <c r="AP21" s="95"/>
      <c r="AQ21" s="49"/>
      <c r="AR21" s="95"/>
      <c r="AS21" s="49"/>
      <c r="AT21" s="49"/>
      <c r="AU21" s="49"/>
      <c r="AV21" s="49"/>
      <c r="AW21" s="49"/>
      <c r="AX21" s="95"/>
      <c r="AY21" s="49"/>
      <c r="AZ21" s="95"/>
      <c r="BA21" s="49"/>
      <c r="BB21" s="49"/>
      <c r="BC21" s="95"/>
      <c r="BD21" s="82">
        <f t="shared" si="1"/>
        <v>0</v>
      </c>
      <c r="BE21" s="47"/>
      <c r="BF21" s="49"/>
      <c r="BG21" s="49"/>
      <c r="BH21" s="49">
        <v>4</v>
      </c>
      <c r="BI21" s="47"/>
      <c r="BJ21" s="95"/>
      <c r="BK21" s="47">
        <v>4</v>
      </c>
      <c r="BL21" s="82">
        <f t="shared" si="3"/>
        <v>8</v>
      </c>
      <c r="BM21" s="83">
        <f t="shared" si="2"/>
        <v>8</v>
      </c>
      <c r="BN21" s="147">
        <v>2</v>
      </c>
      <c r="BO21" s="615" t="s">
        <v>127</v>
      </c>
      <c r="BP21" s="98" t="s">
        <v>112</v>
      </c>
      <c r="BQ21" s="54"/>
      <c r="BR21" s="53"/>
    </row>
    <row r="22" spans="1:70" ht="15">
      <c r="A22" s="100"/>
      <c r="B22" s="613"/>
      <c r="C22" s="245" t="s">
        <v>128</v>
      </c>
      <c r="D22" s="47"/>
      <c r="E22" s="47"/>
      <c r="F22" s="47"/>
      <c r="G22" s="47"/>
      <c r="H22" s="47"/>
      <c r="I22" s="47"/>
      <c r="J22" s="47"/>
      <c r="K22" s="94"/>
      <c r="L22" s="47"/>
      <c r="M22" s="47"/>
      <c r="N22" s="47"/>
      <c r="O22" s="47"/>
      <c r="P22" s="47"/>
      <c r="Q22" s="95"/>
      <c r="R22" s="49"/>
      <c r="S22" s="49"/>
      <c r="T22" s="47"/>
      <c r="U22" s="47"/>
      <c r="V22" s="47"/>
      <c r="W22" s="94"/>
      <c r="X22" s="95"/>
      <c r="Y22" s="47"/>
      <c r="Z22" s="47"/>
      <c r="AA22" s="47"/>
      <c r="AB22" s="81">
        <f t="shared" si="0"/>
        <v>0</v>
      </c>
      <c r="AC22" s="49"/>
      <c r="AD22" s="49"/>
      <c r="AE22" s="49"/>
      <c r="AF22" s="49"/>
      <c r="AG22" s="49"/>
      <c r="AH22" s="47">
        <v>8</v>
      </c>
      <c r="AI22" s="49">
        <v>8</v>
      </c>
      <c r="AJ22" s="95"/>
      <c r="AK22" s="68"/>
      <c r="AL22" s="49"/>
      <c r="AM22" s="49"/>
      <c r="AN22" s="49"/>
      <c r="AO22" s="49"/>
      <c r="AP22" s="95"/>
      <c r="AQ22" s="49"/>
      <c r="AR22" s="95"/>
      <c r="AS22" s="49"/>
      <c r="AT22" s="49"/>
      <c r="AU22" s="49"/>
      <c r="AV22" s="49"/>
      <c r="AW22" s="49"/>
      <c r="AX22" s="95"/>
      <c r="AY22" s="49"/>
      <c r="AZ22" s="95"/>
      <c r="BA22" s="49"/>
      <c r="BB22" s="49"/>
      <c r="BC22" s="95"/>
      <c r="BD22" s="82">
        <f t="shared" si="1"/>
        <v>16</v>
      </c>
      <c r="BE22" s="47">
        <v>4</v>
      </c>
      <c r="BF22" s="49"/>
      <c r="BG22" s="49">
        <v>4</v>
      </c>
      <c r="BH22" s="49">
        <v>4</v>
      </c>
      <c r="BI22" s="47"/>
      <c r="BJ22" s="95"/>
      <c r="BK22" s="47">
        <v>4</v>
      </c>
      <c r="BL22" s="82">
        <f t="shared" si="3"/>
        <v>16</v>
      </c>
      <c r="BM22" s="83">
        <f t="shared" si="2"/>
        <v>32</v>
      </c>
      <c r="BN22" s="147">
        <v>8</v>
      </c>
      <c r="BO22" s="609"/>
      <c r="BP22" s="98" t="s">
        <v>128</v>
      </c>
      <c r="BQ22" s="54"/>
      <c r="BR22" s="53"/>
    </row>
    <row r="23" spans="1:70" ht="15">
      <c r="A23" s="96"/>
      <c r="B23" s="615" t="s">
        <v>129</v>
      </c>
      <c r="C23" s="245" t="s">
        <v>112</v>
      </c>
      <c r="D23" s="47" t="s">
        <v>105</v>
      </c>
      <c r="E23" s="47"/>
      <c r="F23" s="47"/>
      <c r="G23" s="47"/>
      <c r="H23" s="47"/>
      <c r="I23" s="47"/>
      <c r="J23" s="47"/>
      <c r="K23" s="94"/>
      <c r="L23" s="47"/>
      <c r="M23" s="47"/>
      <c r="N23" s="47"/>
      <c r="O23" s="47"/>
      <c r="P23" s="47"/>
      <c r="Q23" s="95"/>
      <c r="R23" s="49"/>
      <c r="S23" s="49"/>
      <c r="T23" s="47"/>
      <c r="U23" s="47"/>
      <c r="V23" s="47"/>
      <c r="W23" s="94"/>
      <c r="X23" s="95"/>
      <c r="Y23" s="47"/>
      <c r="Z23" s="47"/>
      <c r="AA23" s="47"/>
      <c r="AB23" s="81">
        <f t="shared" si="0"/>
        <v>0</v>
      </c>
      <c r="AC23" s="49"/>
      <c r="AD23" s="49"/>
      <c r="AE23" s="49"/>
      <c r="AF23" s="49"/>
      <c r="AG23" s="49"/>
      <c r="AH23" s="47"/>
      <c r="AI23" s="49"/>
      <c r="AJ23" s="95"/>
      <c r="AK23" s="68"/>
      <c r="AL23" s="49"/>
      <c r="AM23" s="49"/>
      <c r="AN23" s="49"/>
      <c r="AO23" s="49"/>
      <c r="AP23" s="95"/>
      <c r="AQ23" s="49"/>
      <c r="AR23" s="95"/>
      <c r="AS23" s="49"/>
      <c r="AT23" s="49"/>
      <c r="AU23" s="49"/>
      <c r="AV23" s="49"/>
      <c r="AW23" s="49"/>
      <c r="AX23" s="95"/>
      <c r="AY23" s="49"/>
      <c r="AZ23" s="95"/>
      <c r="BA23" s="49"/>
      <c r="BB23" s="49"/>
      <c r="BC23" s="95"/>
      <c r="BD23" s="82">
        <f t="shared" si="1"/>
        <v>0</v>
      </c>
      <c r="BE23" s="47"/>
      <c r="BF23" s="49"/>
      <c r="BG23" s="49"/>
      <c r="BH23" s="49"/>
      <c r="BI23" s="47"/>
      <c r="BJ23" s="95"/>
      <c r="BK23" s="47">
        <v>4</v>
      </c>
      <c r="BL23" s="82">
        <f t="shared" si="3"/>
        <v>4</v>
      </c>
      <c r="BM23" s="83">
        <f t="shared" si="2"/>
        <v>4</v>
      </c>
      <c r="BN23" s="147">
        <v>1</v>
      </c>
      <c r="BO23" s="615" t="s">
        <v>129</v>
      </c>
      <c r="BP23" s="98" t="s">
        <v>112</v>
      </c>
      <c r="BQ23" s="54"/>
      <c r="BR23" s="53"/>
    </row>
    <row r="24" spans="1:70" ht="22.5">
      <c r="A24" s="100">
        <v>8</v>
      </c>
      <c r="B24" s="613"/>
      <c r="C24" s="244" t="s">
        <v>130</v>
      </c>
      <c r="D24" s="47" t="s">
        <v>105</v>
      </c>
      <c r="E24" s="47"/>
      <c r="F24" s="47"/>
      <c r="G24" s="47"/>
      <c r="H24" s="47"/>
      <c r="I24" s="47"/>
      <c r="J24" s="47"/>
      <c r="K24" s="94"/>
      <c r="L24" s="47"/>
      <c r="M24" s="47"/>
      <c r="N24" s="47"/>
      <c r="O24" s="47"/>
      <c r="P24" s="47"/>
      <c r="Q24" s="95"/>
      <c r="R24" s="49"/>
      <c r="S24" s="49"/>
      <c r="T24" s="47"/>
      <c r="U24" s="47"/>
      <c r="V24" s="47"/>
      <c r="W24" s="94"/>
      <c r="X24" s="95"/>
      <c r="Y24" s="47"/>
      <c r="Z24" s="47"/>
      <c r="AA24" s="47"/>
      <c r="AB24" s="81">
        <f t="shared" si="0"/>
        <v>0</v>
      </c>
      <c r="AC24" s="49"/>
      <c r="AD24" s="49"/>
      <c r="AE24" s="49"/>
      <c r="AF24" s="49"/>
      <c r="AG24" s="49"/>
      <c r="AH24" s="47">
        <v>32</v>
      </c>
      <c r="AI24" s="49"/>
      <c r="AJ24" s="95"/>
      <c r="AK24" s="68"/>
      <c r="AL24" s="49"/>
      <c r="AM24" s="49"/>
      <c r="AN24" s="49"/>
      <c r="AO24" s="49"/>
      <c r="AP24" s="95"/>
      <c r="AQ24" s="49"/>
      <c r="AR24" s="95"/>
      <c r="AS24" s="49"/>
      <c r="AT24" s="49"/>
      <c r="AU24" s="49"/>
      <c r="AV24" s="49"/>
      <c r="AW24" s="49"/>
      <c r="AX24" s="95"/>
      <c r="AY24" s="49"/>
      <c r="AZ24" s="95"/>
      <c r="BA24" s="49"/>
      <c r="BB24" s="49"/>
      <c r="BC24" s="95"/>
      <c r="BD24" s="82">
        <f t="shared" si="1"/>
        <v>32</v>
      </c>
      <c r="BE24" s="47"/>
      <c r="BF24" s="49"/>
      <c r="BG24" s="49"/>
      <c r="BH24" s="49"/>
      <c r="BI24" s="47"/>
      <c r="BJ24" s="95"/>
      <c r="BK24" s="47">
        <v>20</v>
      </c>
      <c r="BL24" s="82">
        <f t="shared" si="3"/>
        <v>20</v>
      </c>
      <c r="BM24" s="83">
        <f t="shared" si="2"/>
        <v>52</v>
      </c>
      <c r="BN24" s="147">
        <v>13</v>
      </c>
      <c r="BO24" s="609"/>
      <c r="BP24" s="93" t="s">
        <v>130</v>
      </c>
      <c r="BQ24" s="54"/>
      <c r="BR24" s="53"/>
    </row>
    <row r="25" spans="1:70" ht="15">
      <c r="A25" s="610">
        <v>9</v>
      </c>
      <c r="B25" s="615" t="s">
        <v>131</v>
      </c>
      <c r="C25" s="245" t="s">
        <v>112</v>
      </c>
      <c r="D25" s="47" t="s">
        <v>105</v>
      </c>
      <c r="E25" s="47"/>
      <c r="F25" s="47"/>
      <c r="G25" s="47"/>
      <c r="H25" s="47"/>
      <c r="I25" s="47"/>
      <c r="J25" s="47"/>
      <c r="K25" s="94"/>
      <c r="L25" s="47"/>
      <c r="M25" s="47"/>
      <c r="N25" s="47"/>
      <c r="O25" s="47"/>
      <c r="P25" s="47"/>
      <c r="Q25" s="95"/>
      <c r="R25" s="49"/>
      <c r="S25" s="49"/>
      <c r="T25" s="47"/>
      <c r="U25" s="47"/>
      <c r="V25" s="47"/>
      <c r="W25" s="94"/>
      <c r="X25" s="95"/>
      <c r="Y25" s="47"/>
      <c r="Z25" s="47"/>
      <c r="AA25" s="47"/>
      <c r="AB25" s="81">
        <f t="shared" si="0"/>
        <v>0</v>
      </c>
      <c r="AC25" s="49"/>
      <c r="AD25" s="49"/>
      <c r="AE25" s="49"/>
      <c r="AF25" s="49"/>
      <c r="AG25" s="49"/>
      <c r="AH25" s="47"/>
      <c r="AI25" s="49"/>
      <c r="AJ25" s="95"/>
      <c r="AK25" s="68"/>
      <c r="AL25" s="49"/>
      <c r="AM25" s="49"/>
      <c r="AN25" s="49"/>
      <c r="AO25" s="49"/>
      <c r="AP25" s="95"/>
      <c r="AQ25" s="49"/>
      <c r="AR25" s="95"/>
      <c r="AS25" s="49"/>
      <c r="AT25" s="49"/>
      <c r="AU25" s="49"/>
      <c r="AV25" s="49"/>
      <c r="AW25" s="49"/>
      <c r="AX25" s="95"/>
      <c r="AY25" s="49"/>
      <c r="AZ25" s="95"/>
      <c r="BA25" s="49"/>
      <c r="BB25" s="49"/>
      <c r="BC25" s="95"/>
      <c r="BD25" s="82">
        <f t="shared" si="1"/>
        <v>0</v>
      </c>
      <c r="BE25" s="47"/>
      <c r="BF25" s="49"/>
      <c r="BG25" s="49"/>
      <c r="BH25" s="49"/>
      <c r="BI25" s="47"/>
      <c r="BJ25" s="95"/>
      <c r="BK25" s="47"/>
      <c r="BL25" s="82">
        <f t="shared" si="3"/>
        <v>0</v>
      </c>
      <c r="BM25" s="83">
        <f t="shared" si="2"/>
        <v>0</v>
      </c>
      <c r="BN25" s="147">
        <v>0</v>
      </c>
      <c r="BO25" s="615" t="s">
        <v>131</v>
      </c>
      <c r="BP25" s="98" t="s">
        <v>112</v>
      </c>
      <c r="BQ25" s="54"/>
      <c r="BR25" s="53"/>
    </row>
    <row r="26" spans="1:70" ht="22.5">
      <c r="A26" s="611"/>
      <c r="B26" s="616"/>
      <c r="C26" s="244" t="s">
        <v>130</v>
      </c>
      <c r="D26" s="47" t="s">
        <v>105</v>
      </c>
      <c r="E26" s="47"/>
      <c r="F26" s="47"/>
      <c r="G26" s="47"/>
      <c r="H26" s="47"/>
      <c r="I26" s="47"/>
      <c r="J26" s="47"/>
      <c r="K26" s="94"/>
      <c r="L26" s="47"/>
      <c r="M26" s="47"/>
      <c r="N26" s="47"/>
      <c r="O26" s="47"/>
      <c r="P26" s="47"/>
      <c r="Q26" s="95"/>
      <c r="R26" s="49"/>
      <c r="S26" s="47"/>
      <c r="T26" s="47"/>
      <c r="U26" s="47"/>
      <c r="V26" s="47"/>
      <c r="W26" s="94"/>
      <c r="X26" s="95"/>
      <c r="Y26" s="47"/>
      <c r="Z26" s="47"/>
      <c r="AA26" s="47"/>
      <c r="AB26" s="81">
        <f t="shared" si="0"/>
        <v>0</v>
      </c>
      <c r="AC26" s="49">
        <v>32</v>
      </c>
      <c r="AD26" s="49"/>
      <c r="AE26" s="49"/>
      <c r="AF26" s="49"/>
      <c r="AG26" s="49"/>
      <c r="AH26" s="47"/>
      <c r="AI26" s="49"/>
      <c r="AJ26" s="95"/>
      <c r="AK26" s="68"/>
      <c r="AL26" s="49"/>
      <c r="AM26" s="49"/>
      <c r="AN26" s="49"/>
      <c r="AO26" s="49"/>
      <c r="AP26" s="95"/>
      <c r="AQ26" s="49"/>
      <c r="AR26" s="95"/>
      <c r="AS26" s="49"/>
      <c r="AT26" s="49"/>
      <c r="AU26" s="49">
        <v>20</v>
      </c>
      <c r="AV26" s="49"/>
      <c r="AW26" s="49"/>
      <c r="AX26" s="95"/>
      <c r="AY26" s="49"/>
      <c r="AZ26" s="95"/>
      <c r="BA26" s="49"/>
      <c r="BB26" s="49"/>
      <c r="BC26" s="95"/>
      <c r="BD26" s="82">
        <f t="shared" si="1"/>
        <v>52</v>
      </c>
      <c r="BE26" s="47"/>
      <c r="BF26" s="49"/>
      <c r="BG26" s="49"/>
      <c r="BH26" s="49"/>
      <c r="BI26" s="47"/>
      <c r="BJ26" s="95"/>
      <c r="BK26" s="47"/>
      <c r="BL26" s="82">
        <f t="shared" si="3"/>
        <v>0</v>
      </c>
      <c r="BM26" s="83">
        <f t="shared" si="2"/>
        <v>52</v>
      </c>
      <c r="BN26" s="147">
        <v>13</v>
      </c>
      <c r="BO26" s="616"/>
      <c r="BP26" s="93" t="s">
        <v>130</v>
      </c>
      <c r="BQ26" s="54"/>
      <c r="BR26" s="53"/>
    </row>
    <row r="27" spans="1:70" ht="15">
      <c r="A27" s="100"/>
      <c r="B27" s="613"/>
      <c r="C27" s="244" t="s">
        <v>114</v>
      </c>
      <c r="D27" s="47" t="s">
        <v>105</v>
      </c>
      <c r="E27" s="47"/>
      <c r="F27" s="47"/>
      <c r="G27" s="47"/>
      <c r="H27" s="47"/>
      <c r="I27" s="47"/>
      <c r="J27" s="47"/>
      <c r="K27" s="94"/>
      <c r="L27" s="47"/>
      <c r="M27" s="47"/>
      <c r="N27" s="47"/>
      <c r="O27" s="47"/>
      <c r="P27" s="47"/>
      <c r="Q27" s="95"/>
      <c r="R27" s="49"/>
      <c r="S27" s="47"/>
      <c r="T27" s="47"/>
      <c r="U27" s="47"/>
      <c r="V27" s="47"/>
      <c r="W27" s="94"/>
      <c r="X27" s="95"/>
      <c r="Y27" s="47"/>
      <c r="Z27" s="47"/>
      <c r="AA27" s="47"/>
      <c r="AB27" s="81">
        <f t="shared" si="0"/>
        <v>0</v>
      </c>
      <c r="AC27" s="49"/>
      <c r="AD27" s="49"/>
      <c r="AE27" s="49"/>
      <c r="AF27" s="49"/>
      <c r="AG27" s="49"/>
      <c r="AH27" s="47"/>
      <c r="AI27" s="49"/>
      <c r="AJ27" s="95"/>
      <c r="AK27" s="68"/>
      <c r="AL27" s="49"/>
      <c r="AM27" s="49"/>
      <c r="AN27" s="49"/>
      <c r="AO27" s="49"/>
      <c r="AP27" s="95"/>
      <c r="AQ27" s="49"/>
      <c r="AR27" s="95"/>
      <c r="AS27" s="49"/>
      <c r="AT27" s="49"/>
      <c r="AU27" s="49"/>
      <c r="AV27" s="49"/>
      <c r="AW27" s="49"/>
      <c r="AX27" s="95"/>
      <c r="AY27" s="49"/>
      <c r="AZ27" s="95"/>
      <c r="BA27" s="49"/>
      <c r="BB27" s="49"/>
      <c r="BC27" s="95"/>
      <c r="BD27" s="82">
        <f t="shared" si="1"/>
        <v>0</v>
      </c>
      <c r="BE27" s="47"/>
      <c r="BF27" s="49"/>
      <c r="BG27" s="49"/>
      <c r="BH27" s="49"/>
      <c r="BI27" s="47"/>
      <c r="BJ27" s="95">
        <v>12</v>
      </c>
      <c r="BK27" s="47"/>
      <c r="BL27" s="82">
        <f t="shared" si="3"/>
        <v>12</v>
      </c>
      <c r="BM27" s="83">
        <f t="shared" si="2"/>
        <v>12</v>
      </c>
      <c r="BN27" s="147">
        <v>3</v>
      </c>
      <c r="BO27" s="609"/>
      <c r="BP27" s="93" t="s">
        <v>114</v>
      </c>
      <c r="BQ27" s="54"/>
      <c r="BR27" s="53"/>
    </row>
    <row r="28" spans="1:70" ht="15">
      <c r="A28" s="96">
        <v>10</v>
      </c>
      <c r="B28" s="615" t="s">
        <v>132</v>
      </c>
      <c r="C28" s="245" t="s">
        <v>113</v>
      </c>
      <c r="D28" s="47" t="s">
        <v>105</v>
      </c>
      <c r="E28" s="47"/>
      <c r="F28" s="47"/>
      <c r="G28" s="47"/>
      <c r="H28" s="47"/>
      <c r="I28" s="47"/>
      <c r="J28" s="47"/>
      <c r="K28" s="94"/>
      <c r="L28" s="47"/>
      <c r="M28" s="47"/>
      <c r="N28" s="47"/>
      <c r="O28" s="47"/>
      <c r="P28" s="47"/>
      <c r="Q28" s="95"/>
      <c r="R28" s="49"/>
      <c r="S28" s="47"/>
      <c r="T28" s="47"/>
      <c r="U28" s="47"/>
      <c r="V28" s="47"/>
      <c r="W28" s="94"/>
      <c r="X28" s="95"/>
      <c r="Y28" s="47"/>
      <c r="Z28" s="47"/>
      <c r="AA28" s="47"/>
      <c r="AB28" s="81">
        <f t="shared" si="0"/>
        <v>0</v>
      </c>
      <c r="AC28" s="49"/>
      <c r="AD28" s="49"/>
      <c r="AE28" s="49"/>
      <c r="AF28" s="49"/>
      <c r="AG28" s="49"/>
      <c r="AH28" s="47">
        <v>20</v>
      </c>
      <c r="AI28" s="49"/>
      <c r="AJ28" s="95"/>
      <c r="AK28" s="68"/>
      <c r="AL28" s="49"/>
      <c r="AM28" s="49">
        <v>20</v>
      </c>
      <c r="AN28" s="49"/>
      <c r="AO28" s="49">
        <v>20</v>
      </c>
      <c r="AP28" s="95"/>
      <c r="AQ28" s="49"/>
      <c r="AR28" s="95"/>
      <c r="AS28" s="49"/>
      <c r="AT28" s="49"/>
      <c r="AU28" s="49">
        <v>20</v>
      </c>
      <c r="AV28" s="49"/>
      <c r="AW28" s="49"/>
      <c r="AX28" s="95"/>
      <c r="AY28" s="49"/>
      <c r="AZ28" s="95"/>
      <c r="BA28" s="49"/>
      <c r="BB28" s="49"/>
      <c r="BC28" s="95"/>
      <c r="BD28" s="82">
        <f t="shared" si="1"/>
        <v>80</v>
      </c>
      <c r="BE28" s="47"/>
      <c r="BF28" s="49"/>
      <c r="BG28" s="49"/>
      <c r="BH28" s="49"/>
      <c r="BI28" s="47"/>
      <c r="BJ28" s="95"/>
      <c r="BK28" s="47"/>
      <c r="BL28" s="82">
        <f t="shared" si="3"/>
        <v>0</v>
      </c>
      <c r="BM28" s="83">
        <f t="shared" si="2"/>
        <v>80</v>
      </c>
      <c r="BN28" s="147">
        <v>20</v>
      </c>
      <c r="BO28" s="615" t="s">
        <v>132</v>
      </c>
      <c r="BP28" s="98" t="s">
        <v>113</v>
      </c>
      <c r="BQ28" s="54"/>
      <c r="BR28" s="53"/>
    </row>
    <row r="29" spans="1:70" ht="15">
      <c r="A29" s="99"/>
      <c r="B29" s="616"/>
      <c r="C29" s="245" t="s">
        <v>114</v>
      </c>
      <c r="D29" s="47" t="s">
        <v>105</v>
      </c>
      <c r="E29" s="47"/>
      <c r="F29" s="47"/>
      <c r="G29" s="47"/>
      <c r="H29" s="47"/>
      <c r="I29" s="47"/>
      <c r="J29" s="47"/>
      <c r="K29" s="94"/>
      <c r="L29" s="47"/>
      <c r="M29" s="47"/>
      <c r="N29" s="47"/>
      <c r="O29" s="47"/>
      <c r="P29" s="47"/>
      <c r="Q29" s="95"/>
      <c r="R29" s="49"/>
      <c r="S29" s="47"/>
      <c r="T29" s="47"/>
      <c r="U29" s="47"/>
      <c r="V29" s="47"/>
      <c r="W29" s="94"/>
      <c r="X29" s="95"/>
      <c r="Y29" s="47"/>
      <c r="Z29" s="47"/>
      <c r="AA29" s="47"/>
      <c r="AB29" s="81">
        <f t="shared" si="0"/>
        <v>0</v>
      </c>
      <c r="AC29" s="49"/>
      <c r="AD29" s="49"/>
      <c r="AE29" s="49"/>
      <c r="AF29" s="49"/>
      <c r="AG29" s="49"/>
      <c r="AH29" s="47"/>
      <c r="AI29" s="49"/>
      <c r="AJ29" s="95"/>
      <c r="AK29" s="68"/>
      <c r="AL29" s="49"/>
      <c r="AM29" s="49"/>
      <c r="AN29" s="49"/>
      <c r="AO29" s="49"/>
      <c r="AP29" s="95">
        <v>12</v>
      </c>
      <c r="AQ29" s="49"/>
      <c r="AR29" s="95"/>
      <c r="AS29" s="49"/>
      <c r="AT29" s="49"/>
      <c r="AU29" s="49"/>
      <c r="AV29" s="49"/>
      <c r="AW29" s="49"/>
      <c r="AX29" s="95"/>
      <c r="AY29" s="49"/>
      <c r="AZ29" s="95"/>
      <c r="BA29" s="49"/>
      <c r="BB29" s="49"/>
      <c r="BC29" s="95"/>
      <c r="BD29" s="82">
        <f t="shared" si="1"/>
        <v>12</v>
      </c>
      <c r="BE29" s="47"/>
      <c r="BF29" s="49"/>
      <c r="BG29" s="49"/>
      <c r="BH29" s="49"/>
      <c r="BI29" s="47"/>
      <c r="BJ29" s="95"/>
      <c r="BK29" s="47"/>
      <c r="BL29" s="82">
        <f t="shared" si="3"/>
        <v>0</v>
      </c>
      <c r="BM29" s="83">
        <f t="shared" si="2"/>
        <v>12</v>
      </c>
      <c r="BN29" s="147">
        <v>3</v>
      </c>
      <c r="BO29" s="616"/>
      <c r="BP29" s="98" t="s">
        <v>114</v>
      </c>
      <c r="BQ29" s="54"/>
      <c r="BR29" s="53"/>
    </row>
    <row r="30" spans="1:70" ht="15">
      <c r="A30" s="100"/>
      <c r="B30" s="613"/>
      <c r="C30" s="245" t="s">
        <v>112</v>
      </c>
      <c r="D30" s="47" t="s">
        <v>105</v>
      </c>
      <c r="E30" s="47"/>
      <c r="F30" s="47"/>
      <c r="G30" s="47"/>
      <c r="H30" s="47"/>
      <c r="I30" s="47"/>
      <c r="J30" s="47"/>
      <c r="K30" s="94"/>
      <c r="L30" s="47"/>
      <c r="M30" s="47"/>
      <c r="N30" s="47"/>
      <c r="O30" s="47"/>
      <c r="P30" s="47"/>
      <c r="Q30" s="95"/>
      <c r="R30" s="49"/>
      <c r="S30" s="47"/>
      <c r="T30" s="47"/>
      <c r="U30" s="47"/>
      <c r="V30" s="47"/>
      <c r="W30" s="94"/>
      <c r="X30" s="95"/>
      <c r="Y30" s="47"/>
      <c r="Z30" s="47"/>
      <c r="AA30" s="47"/>
      <c r="AB30" s="81">
        <f t="shared" si="0"/>
        <v>0</v>
      </c>
      <c r="AC30" s="49"/>
      <c r="AD30" s="49"/>
      <c r="AE30" s="49"/>
      <c r="AF30" s="49"/>
      <c r="AG30" s="49"/>
      <c r="AH30" s="47"/>
      <c r="AI30" s="49"/>
      <c r="AJ30" s="95"/>
      <c r="AK30" s="68"/>
      <c r="AL30" s="49"/>
      <c r="AM30" s="49"/>
      <c r="AN30" s="49"/>
      <c r="AO30" s="49"/>
      <c r="AP30" s="95"/>
      <c r="AQ30" s="49"/>
      <c r="AR30" s="95"/>
      <c r="AS30" s="49"/>
      <c r="AT30" s="49"/>
      <c r="AU30" s="49"/>
      <c r="AV30" s="49"/>
      <c r="AW30" s="49"/>
      <c r="AX30" s="95"/>
      <c r="AY30" s="49"/>
      <c r="AZ30" s="95"/>
      <c r="BA30" s="49"/>
      <c r="BB30" s="49"/>
      <c r="BC30" s="95"/>
      <c r="BD30" s="82">
        <f t="shared" si="1"/>
        <v>0</v>
      </c>
      <c r="BE30" s="47"/>
      <c r="BF30" s="49"/>
      <c r="BG30" s="49"/>
      <c r="BH30" s="49"/>
      <c r="BI30" s="47"/>
      <c r="BJ30" s="95"/>
      <c r="BK30" s="47"/>
      <c r="BL30" s="82">
        <f t="shared" si="3"/>
        <v>0</v>
      </c>
      <c r="BM30" s="83">
        <f t="shared" si="2"/>
        <v>0</v>
      </c>
      <c r="BN30" s="147">
        <v>0</v>
      </c>
      <c r="BO30" s="609"/>
      <c r="BP30" s="98" t="s">
        <v>112</v>
      </c>
      <c r="BQ30" s="54"/>
      <c r="BR30" s="53"/>
    </row>
    <row r="31" spans="1:70" ht="15">
      <c r="A31" s="96">
        <v>11</v>
      </c>
      <c r="B31" s="615" t="s">
        <v>133</v>
      </c>
      <c r="C31" s="245" t="s">
        <v>113</v>
      </c>
      <c r="D31" s="47">
        <v>1</v>
      </c>
      <c r="E31" s="47"/>
      <c r="F31" s="47"/>
      <c r="G31" s="47"/>
      <c r="H31" s="47"/>
      <c r="I31" s="47"/>
      <c r="J31" s="47"/>
      <c r="K31" s="94"/>
      <c r="L31" s="47"/>
      <c r="M31" s="47"/>
      <c r="N31" s="47"/>
      <c r="O31" s="47"/>
      <c r="P31" s="47"/>
      <c r="Q31" s="95"/>
      <c r="R31" s="49"/>
      <c r="S31" s="47"/>
      <c r="T31" s="47"/>
      <c r="U31" s="47"/>
      <c r="V31" s="47"/>
      <c r="W31" s="94"/>
      <c r="X31" s="95"/>
      <c r="Y31" s="47"/>
      <c r="Z31" s="47"/>
      <c r="AA31" s="47"/>
      <c r="AB31" s="81">
        <f t="shared" si="0"/>
        <v>0</v>
      </c>
      <c r="AC31" s="49">
        <v>20</v>
      </c>
      <c r="AD31" s="49"/>
      <c r="AE31" s="49"/>
      <c r="AF31" s="49"/>
      <c r="AG31" s="49">
        <v>20</v>
      </c>
      <c r="AH31" s="47"/>
      <c r="AI31" s="49"/>
      <c r="AJ31" s="95"/>
      <c r="AK31" s="68"/>
      <c r="AL31" s="49"/>
      <c r="AM31" s="49"/>
      <c r="AN31" s="49">
        <v>20</v>
      </c>
      <c r="AO31" s="49"/>
      <c r="AP31" s="95"/>
      <c r="AQ31" s="49"/>
      <c r="AR31" s="95"/>
      <c r="AS31" s="49"/>
      <c r="AT31" s="49"/>
      <c r="AU31" s="49"/>
      <c r="AV31" s="49"/>
      <c r="AW31" s="49"/>
      <c r="AX31" s="95"/>
      <c r="AY31" s="49"/>
      <c r="AZ31" s="95"/>
      <c r="BA31" s="49">
        <v>20</v>
      </c>
      <c r="BB31" s="49"/>
      <c r="BC31" s="95"/>
      <c r="BD31" s="82">
        <f t="shared" si="1"/>
        <v>80</v>
      </c>
      <c r="BE31" s="47"/>
      <c r="BF31" s="49"/>
      <c r="BG31" s="49"/>
      <c r="BH31" s="49">
        <v>20</v>
      </c>
      <c r="BI31" s="47"/>
      <c r="BJ31" s="95"/>
      <c r="BK31" s="47"/>
      <c r="BL31" s="82">
        <f t="shared" si="3"/>
        <v>20</v>
      </c>
      <c r="BM31" s="83">
        <f t="shared" si="2"/>
        <v>100</v>
      </c>
      <c r="BN31" s="147">
        <v>25</v>
      </c>
      <c r="BO31" s="615" t="s">
        <v>133</v>
      </c>
      <c r="BP31" s="98" t="s">
        <v>113</v>
      </c>
      <c r="BQ31" s="54"/>
      <c r="BR31" s="53"/>
    </row>
    <row r="32" spans="1:70" ht="15">
      <c r="A32" s="99"/>
      <c r="B32" s="616"/>
      <c r="C32" s="245" t="s">
        <v>114</v>
      </c>
      <c r="D32" s="47">
        <v>1</v>
      </c>
      <c r="E32" s="47"/>
      <c r="F32" s="47"/>
      <c r="G32" s="47"/>
      <c r="H32" s="47"/>
      <c r="I32" s="47"/>
      <c r="J32" s="47"/>
      <c r="K32" s="94"/>
      <c r="L32" s="47"/>
      <c r="M32" s="47"/>
      <c r="N32" s="47"/>
      <c r="O32" s="47"/>
      <c r="P32" s="47"/>
      <c r="Q32" s="95"/>
      <c r="R32" s="49"/>
      <c r="S32" s="47"/>
      <c r="T32" s="47"/>
      <c r="U32" s="47"/>
      <c r="V32" s="47"/>
      <c r="W32" s="94"/>
      <c r="X32" s="95"/>
      <c r="Y32" s="47"/>
      <c r="Z32" s="47"/>
      <c r="AA32" s="47"/>
      <c r="AB32" s="81">
        <f t="shared" si="0"/>
        <v>0</v>
      </c>
      <c r="AC32" s="49"/>
      <c r="AD32" s="49"/>
      <c r="AE32" s="49"/>
      <c r="AF32" s="49"/>
      <c r="AG32" s="49"/>
      <c r="AH32" s="47"/>
      <c r="AI32" s="49"/>
      <c r="AJ32" s="95"/>
      <c r="AK32" s="68"/>
      <c r="AL32" s="49"/>
      <c r="AM32" s="49"/>
      <c r="AN32" s="49"/>
      <c r="AO32" s="49"/>
      <c r="AP32" s="95"/>
      <c r="AQ32" s="49"/>
      <c r="AR32" s="95">
        <v>12</v>
      </c>
      <c r="AS32" s="49"/>
      <c r="AT32" s="49"/>
      <c r="AU32" s="49"/>
      <c r="AV32" s="49"/>
      <c r="AW32" s="49"/>
      <c r="AX32" s="95"/>
      <c r="AY32" s="49"/>
      <c r="AZ32" s="95"/>
      <c r="BA32" s="49"/>
      <c r="BB32" s="49"/>
      <c r="BC32" s="95"/>
      <c r="BD32" s="82">
        <f t="shared" si="1"/>
        <v>12</v>
      </c>
      <c r="BE32" s="47"/>
      <c r="BF32" s="49"/>
      <c r="BG32" s="49"/>
      <c r="BH32" s="49"/>
      <c r="BI32" s="47"/>
      <c r="BJ32" s="95"/>
      <c r="BK32" s="47"/>
      <c r="BL32" s="82">
        <f t="shared" si="3"/>
        <v>0</v>
      </c>
      <c r="BM32" s="83">
        <f t="shared" si="2"/>
        <v>12</v>
      </c>
      <c r="BN32" s="147">
        <v>3</v>
      </c>
      <c r="BO32" s="616"/>
      <c r="BP32" s="98" t="s">
        <v>114</v>
      </c>
      <c r="BQ32" s="54"/>
      <c r="BR32" s="53"/>
    </row>
    <row r="33" spans="1:70" ht="15">
      <c r="A33" s="100"/>
      <c r="B33" s="613"/>
      <c r="C33" s="245" t="s">
        <v>112</v>
      </c>
      <c r="D33" s="47">
        <v>1</v>
      </c>
      <c r="E33" s="47"/>
      <c r="F33" s="47"/>
      <c r="G33" s="47"/>
      <c r="H33" s="47"/>
      <c r="I33" s="47"/>
      <c r="J33" s="47"/>
      <c r="K33" s="94"/>
      <c r="L33" s="47"/>
      <c r="M33" s="47"/>
      <c r="N33" s="47"/>
      <c r="O33" s="47"/>
      <c r="P33" s="47"/>
      <c r="Q33" s="95"/>
      <c r="R33" s="49"/>
      <c r="S33" s="47"/>
      <c r="T33" s="47"/>
      <c r="U33" s="47"/>
      <c r="V33" s="47"/>
      <c r="W33" s="94"/>
      <c r="X33" s="95"/>
      <c r="Y33" s="47"/>
      <c r="Z33" s="47"/>
      <c r="AA33" s="47"/>
      <c r="AB33" s="81">
        <f t="shared" si="0"/>
        <v>0</v>
      </c>
      <c r="AC33" s="49"/>
      <c r="AD33" s="49"/>
      <c r="AE33" s="49"/>
      <c r="AF33" s="49"/>
      <c r="AG33" s="49"/>
      <c r="AH33" s="47"/>
      <c r="AI33" s="49"/>
      <c r="AJ33" s="95"/>
      <c r="AK33" s="68"/>
      <c r="AL33" s="49"/>
      <c r="AM33" s="49"/>
      <c r="AN33" s="49"/>
      <c r="AO33" s="49"/>
      <c r="AP33" s="95"/>
      <c r="AQ33" s="49"/>
      <c r="AR33" s="95"/>
      <c r="AS33" s="49"/>
      <c r="AT33" s="49"/>
      <c r="AU33" s="49"/>
      <c r="AV33" s="49"/>
      <c r="AW33" s="49"/>
      <c r="AX33" s="95"/>
      <c r="AY33" s="49"/>
      <c r="AZ33" s="95"/>
      <c r="BA33" s="49">
        <v>2</v>
      </c>
      <c r="BB33" s="49"/>
      <c r="BC33" s="95"/>
      <c r="BD33" s="82">
        <f t="shared" si="1"/>
        <v>2</v>
      </c>
      <c r="BE33" s="47"/>
      <c r="BF33" s="49"/>
      <c r="BG33" s="49"/>
      <c r="BH33" s="49">
        <v>4</v>
      </c>
      <c r="BI33" s="47"/>
      <c r="BJ33" s="95"/>
      <c r="BK33" s="47"/>
      <c r="BL33" s="82">
        <f t="shared" si="3"/>
        <v>4</v>
      </c>
      <c r="BM33" s="83">
        <f t="shared" si="2"/>
        <v>6</v>
      </c>
      <c r="BN33" s="147">
        <v>1.5</v>
      </c>
      <c r="BO33" s="609"/>
      <c r="BP33" s="98" t="s">
        <v>112</v>
      </c>
      <c r="BQ33" s="54"/>
      <c r="BR33" s="53"/>
    </row>
    <row r="34" spans="1:70" ht="15">
      <c r="A34" s="96">
        <v>12</v>
      </c>
      <c r="B34" s="615" t="s">
        <v>134</v>
      </c>
      <c r="C34" s="245" t="s">
        <v>112</v>
      </c>
      <c r="D34" s="47">
        <v>1</v>
      </c>
      <c r="E34" s="47"/>
      <c r="F34" s="47"/>
      <c r="G34" s="47"/>
      <c r="H34" s="47"/>
      <c r="I34" s="47"/>
      <c r="J34" s="47"/>
      <c r="K34" s="94"/>
      <c r="L34" s="47"/>
      <c r="M34" s="47"/>
      <c r="N34" s="47"/>
      <c r="O34" s="47"/>
      <c r="P34" s="47"/>
      <c r="Q34" s="95"/>
      <c r="R34" s="49"/>
      <c r="S34" s="47"/>
      <c r="T34" s="47"/>
      <c r="U34" s="47"/>
      <c r="V34" s="47"/>
      <c r="W34" s="94"/>
      <c r="X34" s="95"/>
      <c r="Y34" s="47"/>
      <c r="Z34" s="47"/>
      <c r="AA34" s="47"/>
      <c r="AB34" s="81">
        <f t="shared" si="0"/>
        <v>0</v>
      </c>
      <c r="AC34" s="49"/>
      <c r="AD34" s="49"/>
      <c r="AE34" s="49"/>
      <c r="AF34" s="49"/>
      <c r="AG34" s="49"/>
      <c r="AH34" s="47"/>
      <c r="AI34" s="49"/>
      <c r="AJ34" s="95"/>
      <c r="AK34" s="68"/>
      <c r="AL34" s="49"/>
      <c r="AM34" s="49"/>
      <c r="AN34" s="49"/>
      <c r="AO34" s="49"/>
      <c r="AP34" s="95"/>
      <c r="AQ34" s="49"/>
      <c r="AR34" s="95"/>
      <c r="AS34" s="49"/>
      <c r="AT34" s="49"/>
      <c r="AU34" s="49"/>
      <c r="AV34" s="49"/>
      <c r="AW34" s="49"/>
      <c r="AX34" s="95"/>
      <c r="AY34" s="49"/>
      <c r="AZ34" s="95"/>
      <c r="BA34" s="49"/>
      <c r="BB34" s="49"/>
      <c r="BC34" s="95"/>
      <c r="BD34" s="82">
        <f t="shared" si="1"/>
        <v>0</v>
      </c>
      <c r="BE34" s="47"/>
      <c r="BF34" s="49"/>
      <c r="BG34" s="49">
        <v>4</v>
      </c>
      <c r="BH34" s="49"/>
      <c r="BI34" s="47"/>
      <c r="BJ34" s="95"/>
      <c r="BK34" s="47"/>
      <c r="BL34" s="82">
        <f t="shared" si="3"/>
        <v>4</v>
      </c>
      <c r="BM34" s="83">
        <f t="shared" si="2"/>
        <v>4</v>
      </c>
      <c r="BN34" s="147">
        <v>1</v>
      </c>
      <c r="BO34" s="615" t="s">
        <v>134</v>
      </c>
      <c r="BP34" s="98" t="s">
        <v>112</v>
      </c>
      <c r="BQ34" s="54"/>
      <c r="BR34" s="53"/>
    </row>
    <row r="35" spans="1:70" ht="15">
      <c r="A35" s="100"/>
      <c r="B35" s="611"/>
      <c r="C35" s="245" t="s">
        <v>113</v>
      </c>
      <c r="D35" s="47">
        <v>1</v>
      </c>
      <c r="E35" s="47"/>
      <c r="F35" s="47"/>
      <c r="G35" s="47"/>
      <c r="H35" s="47"/>
      <c r="I35" s="47"/>
      <c r="J35" s="47"/>
      <c r="K35" s="94"/>
      <c r="L35" s="47"/>
      <c r="M35" s="47"/>
      <c r="N35" s="47"/>
      <c r="O35" s="47"/>
      <c r="P35" s="47"/>
      <c r="Q35" s="95"/>
      <c r="R35" s="49"/>
      <c r="S35" s="47"/>
      <c r="T35" s="47"/>
      <c r="U35" s="47"/>
      <c r="V35" s="47"/>
      <c r="W35" s="94"/>
      <c r="X35" s="95"/>
      <c r="Y35" s="47"/>
      <c r="Z35" s="47"/>
      <c r="AA35" s="47"/>
      <c r="AB35" s="81">
        <f t="shared" si="0"/>
        <v>0</v>
      </c>
      <c r="AC35" s="49"/>
      <c r="AD35" s="49"/>
      <c r="AE35" s="49"/>
      <c r="AF35" s="49"/>
      <c r="AG35" s="49"/>
      <c r="AH35" s="47"/>
      <c r="AI35" s="49">
        <v>20</v>
      </c>
      <c r="AJ35" s="95"/>
      <c r="AK35" s="68"/>
      <c r="AL35" s="49"/>
      <c r="AM35" s="49"/>
      <c r="AN35" s="49"/>
      <c r="AO35" s="49"/>
      <c r="AP35" s="95"/>
      <c r="AQ35" s="49">
        <v>20</v>
      </c>
      <c r="AR35" s="95"/>
      <c r="AS35" s="49"/>
      <c r="AT35" s="49"/>
      <c r="AU35" s="49"/>
      <c r="AV35" s="49"/>
      <c r="AW35" s="49"/>
      <c r="AX35" s="95"/>
      <c r="AY35" s="49"/>
      <c r="AZ35" s="95"/>
      <c r="BA35" s="49"/>
      <c r="BB35" s="49"/>
      <c r="BC35" s="95"/>
      <c r="BD35" s="82">
        <f t="shared" si="1"/>
        <v>40</v>
      </c>
      <c r="BE35" s="47"/>
      <c r="BF35" s="49"/>
      <c r="BG35" s="49">
        <v>20</v>
      </c>
      <c r="BH35" s="49"/>
      <c r="BI35" s="47"/>
      <c r="BJ35" s="95"/>
      <c r="BK35" s="47"/>
      <c r="BL35" s="82">
        <f t="shared" si="3"/>
        <v>20</v>
      </c>
      <c r="BM35" s="83">
        <f t="shared" si="2"/>
        <v>60</v>
      </c>
      <c r="BN35" s="147">
        <v>15</v>
      </c>
      <c r="BO35" s="623"/>
      <c r="BP35" s="98" t="s">
        <v>113</v>
      </c>
      <c r="BQ35" s="54"/>
      <c r="BR35" s="53"/>
    </row>
    <row r="36" spans="1:70" ht="15">
      <c r="A36" s="99"/>
      <c r="B36" s="99"/>
      <c r="C36" s="245" t="s">
        <v>114</v>
      </c>
      <c r="D36" s="47">
        <v>1</v>
      </c>
      <c r="E36" s="47"/>
      <c r="F36" s="47"/>
      <c r="G36" s="47"/>
      <c r="H36" s="47"/>
      <c r="I36" s="47"/>
      <c r="J36" s="47"/>
      <c r="K36" s="94"/>
      <c r="L36" s="47"/>
      <c r="M36" s="47"/>
      <c r="N36" s="47"/>
      <c r="O36" s="47"/>
      <c r="P36" s="47"/>
      <c r="Q36" s="95"/>
      <c r="R36" s="49"/>
      <c r="S36" s="47"/>
      <c r="T36" s="47"/>
      <c r="U36" s="47"/>
      <c r="V36" s="47"/>
      <c r="W36" s="94"/>
      <c r="X36" s="95"/>
      <c r="Y36" s="47"/>
      <c r="Z36" s="47"/>
      <c r="AA36" s="47"/>
      <c r="AB36" s="81">
        <f t="shared" si="0"/>
        <v>0</v>
      </c>
      <c r="AC36" s="49"/>
      <c r="AD36" s="49"/>
      <c r="AE36" s="49"/>
      <c r="AF36" s="49"/>
      <c r="AG36" s="49"/>
      <c r="AH36" s="47"/>
      <c r="AI36" s="49"/>
      <c r="AJ36" s="95"/>
      <c r="AK36" s="68"/>
      <c r="AL36" s="49"/>
      <c r="AM36" s="49"/>
      <c r="AN36" s="49"/>
      <c r="AO36" s="49"/>
      <c r="AP36" s="95"/>
      <c r="AQ36" s="49"/>
      <c r="AR36" s="95"/>
      <c r="AS36" s="49"/>
      <c r="AT36" s="49"/>
      <c r="AU36" s="49"/>
      <c r="AV36" s="49"/>
      <c r="AW36" s="49"/>
      <c r="AX36" s="95"/>
      <c r="AY36" s="49"/>
      <c r="AZ36" s="95"/>
      <c r="BA36" s="49"/>
      <c r="BB36" s="49"/>
      <c r="BC36" s="95"/>
      <c r="BD36" s="82">
        <f t="shared" si="1"/>
        <v>0</v>
      </c>
      <c r="BE36" s="47"/>
      <c r="BF36" s="49"/>
      <c r="BG36" s="49"/>
      <c r="BH36" s="49"/>
      <c r="BI36" s="47"/>
      <c r="BJ36" s="95">
        <v>12</v>
      </c>
      <c r="BK36" s="47"/>
      <c r="BL36" s="82">
        <f t="shared" si="3"/>
        <v>12</v>
      </c>
      <c r="BM36" s="83">
        <f t="shared" si="2"/>
        <v>12</v>
      </c>
      <c r="BN36" s="147">
        <v>3</v>
      </c>
      <c r="BO36" s="139"/>
      <c r="BP36" s="98" t="s">
        <v>114</v>
      </c>
      <c r="BQ36" s="54"/>
      <c r="BR36" s="53"/>
    </row>
    <row r="37" spans="1:70" ht="15">
      <c r="A37" s="611">
        <v>13</v>
      </c>
      <c r="B37" s="616" t="s">
        <v>135</v>
      </c>
      <c r="C37" s="245" t="s">
        <v>112</v>
      </c>
      <c r="D37" s="47" t="s">
        <v>105</v>
      </c>
      <c r="E37" s="47"/>
      <c r="F37" s="47"/>
      <c r="G37" s="47"/>
      <c r="H37" s="47"/>
      <c r="I37" s="47"/>
      <c r="J37" s="47"/>
      <c r="K37" s="94"/>
      <c r="L37" s="47"/>
      <c r="M37" s="47"/>
      <c r="N37" s="47"/>
      <c r="O37" s="47"/>
      <c r="P37" s="47"/>
      <c r="Q37" s="95"/>
      <c r="R37" s="49"/>
      <c r="S37" s="47"/>
      <c r="T37" s="47"/>
      <c r="U37" s="47"/>
      <c r="V37" s="47"/>
      <c r="W37" s="94"/>
      <c r="X37" s="95"/>
      <c r="Y37" s="47"/>
      <c r="Z37" s="47"/>
      <c r="AA37" s="47"/>
      <c r="AB37" s="81">
        <f t="shared" si="0"/>
        <v>0</v>
      </c>
      <c r="AC37" s="49"/>
      <c r="AD37" s="49"/>
      <c r="AE37" s="49"/>
      <c r="AF37" s="49"/>
      <c r="AG37" s="49"/>
      <c r="AH37" s="47"/>
      <c r="AI37" s="49"/>
      <c r="AJ37" s="95"/>
      <c r="AK37" s="68"/>
      <c r="AL37" s="49"/>
      <c r="AM37" s="49"/>
      <c r="AN37" s="49"/>
      <c r="AO37" s="49"/>
      <c r="AP37" s="95"/>
      <c r="AQ37" s="49"/>
      <c r="AR37" s="95"/>
      <c r="AS37" s="49"/>
      <c r="AT37" s="49"/>
      <c r="AU37" s="49"/>
      <c r="AV37" s="49"/>
      <c r="AW37" s="49"/>
      <c r="AX37" s="95"/>
      <c r="AY37" s="49"/>
      <c r="AZ37" s="95"/>
      <c r="BA37" s="49"/>
      <c r="BB37" s="49"/>
      <c r="BC37" s="95"/>
      <c r="BD37" s="82">
        <f t="shared" si="1"/>
        <v>0</v>
      </c>
      <c r="BE37" s="47"/>
      <c r="BF37" s="49"/>
      <c r="BG37" s="49"/>
      <c r="BH37" s="49"/>
      <c r="BI37" s="47">
        <v>4</v>
      </c>
      <c r="BJ37" s="95"/>
      <c r="BK37" s="47"/>
      <c r="BL37" s="82">
        <f t="shared" si="3"/>
        <v>4</v>
      </c>
      <c r="BM37" s="83">
        <f t="shared" si="2"/>
        <v>4</v>
      </c>
      <c r="BN37" s="147">
        <v>1</v>
      </c>
      <c r="BO37" s="616" t="s">
        <v>135</v>
      </c>
      <c r="BP37" s="98" t="s">
        <v>112</v>
      </c>
      <c r="BQ37" s="54"/>
      <c r="BR37" s="53"/>
    </row>
    <row r="38" spans="1:70" ht="15">
      <c r="A38" s="611"/>
      <c r="B38" s="616"/>
      <c r="C38" s="245" t="s">
        <v>136</v>
      </c>
      <c r="D38" s="47" t="s">
        <v>105</v>
      </c>
      <c r="E38" s="47"/>
      <c r="F38" s="47"/>
      <c r="G38" s="47"/>
      <c r="H38" s="47"/>
      <c r="I38" s="47"/>
      <c r="J38" s="47"/>
      <c r="K38" s="94"/>
      <c r="L38" s="47"/>
      <c r="M38" s="47"/>
      <c r="N38" s="47"/>
      <c r="O38" s="47"/>
      <c r="P38" s="47"/>
      <c r="Q38" s="95"/>
      <c r="R38" s="49"/>
      <c r="S38" s="47"/>
      <c r="T38" s="47"/>
      <c r="U38" s="47"/>
      <c r="V38" s="47"/>
      <c r="W38" s="94"/>
      <c r="X38" s="95"/>
      <c r="Y38" s="47"/>
      <c r="Z38" s="47"/>
      <c r="AA38" s="47"/>
      <c r="AB38" s="81">
        <f t="shared" si="0"/>
        <v>0</v>
      </c>
      <c r="AC38" s="49">
        <v>8</v>
      </c>
      <c r="AD38" s="49">
        <v>8</v>
      </c>
      <c r="AE38" s="49"/>
      <c r="AF38" s="49">
        <v>8</v>
      </c>
      <c r="AG38" s="49"/>
      <c r="AH38" s="47"/>
      <c r="AI38" s="49"/>
      <c r="AJ38" s="95"/>
      <c r="AK38" s="68"/>
      <c r="AL38" s="49"/>
      <c r="AM38" s="49"/>
      <c r="AN38" s="49"/>
      <c r="AO38" s="49"/>
      <c r="AP38" s="95"/>
      <c r="AQ38" s="49"/>
      <c r="AR38" s="95"/>
      <c r="AS38" s="49"/>
      <c r="AT38" s="49"/>
      <c r="AU38" s="49"/>
      <c r="AV38" s="49"/>
      <c r="AW38" s="49"/>
      <c r="AX38" s="95"/>
      <c r="AY38" s="49"/>
      <c r="AZ38" s="95"/>
      <c r="BA38" s="49"/>
      <c r="BB38" s="49"/>
      <c r="BC38" s="95"/>
      <c r="BD38" s="82">
        <f t="shared" si="1"/>
        <v>24</v>
      </c>
      <c r="BE38" s="47">
        <v>8</v>
      </c>
      <c r="BF38" s="49">
        <v>8</v>
      </c>
      <c r="BG38" s="49">
        <v>8</v>
      </c>
      <c r="BH38" s="49"/>
      <c r="BI38" s="47">
        <v>8</v>
      </c>
      <c r="BJ38" s="95"/>
      <c r="BK38" s="47">
        <v>8</v>
      </c>
      <c r="BL38" s="82">
        <f t="shared" si="3"/>
        <v>40</v>
      </c>
      <c r="BM38" s="83">
        <f t="shared" si="2"/>
        <v>64</v>
      </c>
      <c r="BN38" s="147">
        <v>16</v>
      </c>
      <c r="BO38" s="616"/>
      <c r="BP38" s="98" t="s">
        <v>136</v>
      </c>
      <c r="BQ38" s="54"/>
      <c r="BR38" s="53"/>
    </row>
    <row r="39" spans="1:70" ht="15">
      <c r="A39" s="100"/>
      <c r="B39" s="102"/>
      <c r="C39" s="245" t="s">
        <v>137</v>
      </c>
      <c r="D39" s="47" t="s">
        <v>105</v>
      </c>
      <c r="E39" s="47"/>
      <c r="F39" s="47"/>
      <c r="G39" s="47"/>
      <c r="H39" s="47"/>
      <c r="I39" s="47"/>
      <c r="J39" s="47"/>
      <c r="K39" s="94"/>
      <c r="L39" s="47"/>
      <c r="M39" s="47"/>
      <c r="N39" s="47"/>
      <c r="O39" s="47"/>
      <c r="P39" s="47"/>
      <c r="Q39" s="95"/>
      <c r="R39" s="49"/>
      <c r="S39" s="47"/>
      <c r="T39" s="47"/>
      <c r="U39" s="47"/>
      <c r="V39" s="47"/>
      <c r="W39" s="94"/>
      <c r="X39" s="95"/>
      <c r="Y39" s="47"/>
      <c r="Z39" s="47"/>
      <c r="AA39" s="47"/>
      <c r="AB39" s="81">
        <f t="shared" si="0"/>
        <v>0</v>
      </c>
      <c r="AC39" s="49"/>
      <c r="AD39" s="49"/>
      <c r="AE39" s="49"/>
      <c r="AF39" s="49"/>
      <c r="AG39" s="49"/>
      <c r="AH39" s="47"/>
      <c r="AI39" s="49"/>
      <c r="AJ39" s="95"/>
      <c r="AK39" s="68"/>
      <c r="AL39" s="49"/>
      <c r="AM39" s="49"/>
      <c r="AN39" s="49"/>
      <c r="AO39" s="49"/>
      <c r="AP39" s="95"/>
      <c r="AQ39" s="49"/>
      <c r="AR39" s="95"/>
      <c r="AS39" s="49"/>
      <c r="AT39" s="49"/>
      <c r="AU39" s="49"/>
      <c r="AV39" s="49"/>
      <c r="AW39" s="49"/>
      <c r="AX39" s="95"/>
      <c r="AY39" s="49"/>
      <c r="AZ39" s="95"/>
      <c r="BA39" s="49"/>
      <c r="BB39" s="49"/>
      <c r="BC39" s="95"/>
      <c r="BD39" s="82">
        <f t="shared" si="1"/>
        <v>0</v>
      </c>
      <c r="BE39" s="47"/>
      <c r="BF39" s="49"/>
      <c r="BG39" s="49"/>
      <c r="BH39" s="49"/>
      <c r="BI39" s="47">
        <v>4</v>
      </c>
      <c r="BJ39" s="95"/>
      <c r="BK39" s="47">
        <v>4</v>
      </c>
      <c r="BL39" s="82">
        <f t="shared" si="3"/>
        <v>8</v>
      </c>
      <c r="BM39" s="83">
        <f t="shared" si="2"/>
        <v>8</v>
      </c>
      <c r="BN39" s="147">
        <v>2</v>
      </c>
      <c r="BO39" s="102"/>
      <c r="BP39" s="98" t="s">
        <v>137</v>
      </c>
      <c r="BQ39" s="54"/>
      <c r="BR39" s="53"/>
    </row>
    <row r="40" spans="1:70" ht="15">
      <c r="A40" s="610">
        <v>14</v>
      </c>
      <c r="B40" s="608" t="s">
        <v>138</v>
      </c>
      <c r="C40" s="245" t="s">
        <v>136</v>
      </c>
      <c r="D40" s="47"/>
      <c r="E40" s="47"/>
      <c r="F40" s="47"/>
      <c r="G40" s="47"/>
      <c r="H40" s="47"/>
      <c r="I40" s="47"/>
      <c r="J40" s="47"/>
      <c r="K40" s="94"/>
      <c r="L40" s="47"/>
      <c r="M40" s="47"/>
      <c r="N40" s="47"/>
      <c r="O40" s="47"/>
      <c r="P40" s="47"/>
      <c r="Q40" s="95"/>
      <c r="R40" s="49"/>
      <c r="S40" s="47"/>
      <c r="T40" s="47"/>
      <c r="U40" s="47"/>
      <c r="V40" s="47"/>
      <c r="W40" s="94"/>
      <c r="X40" s="95"/>
      <c r="Y40" s="47"/>
      <c r="Z40" s="47"/>
      <c r="AA40" s="47"/>
      <c r="AB40" s="81">
        <f t="shared" si="0"/>
        <v>0</v>
      </c>
      <c r="AC40" s="49"/>
      <c r="AD40" s="49"/>
      <c r="AE40" s="49">
        <v>8</v>
      </c>
      <c r="AF40" s="49"/>
      <c r="AG40" s="49">
        <v>8</v>
      </c>
      <c r="AH40" s="47"/>
      <c r="AI40" s="49"/>
      <c r="AJ40" s="95"/>
      <c r="AK40" s="68">
        <v>10</v>
      </c>
      <c r="AL40" s="49">
        <v>8</v>
      </c>
      <c r="AM40" s="49"/>
      <c r="AN40" s="49"/>
      <c r="AO40" s="49"/>
      <c r="AP40" s="95"/>
      <c r="AQ40" s="49"/>
      <c r="AR40" s="95"/>
      <c r="AS40" s="49">
        <v>8</v>
      </c>
      <c r="AT40" s="49">
        <v>8</v>
      </c>
      <c r="AU40" s="49">
        <v>8</v>
      </c>
      <c r="AV40" s="49">
        <v>8</v>
      </c>
      <c r="AW40" s="49"/>
      <c r="AX40" s="95"/>
      <c r="AY40" s="49"/>
      <c r="AZ40" s="95"/>
      <c r="BA40" s="49"/>
      <c r="BB40" s="49"/>
      <c r="BC40" s="95"/>
      <c r="BD40" s="82">
        <f t="shared" si="1"/>
        <v>66</v>
      </c>
      <c r="BE40" s="47"/>
      <c r="BF40" s="49"/>
      <c r="BG40" s="49"/>
      <c r="BH40" s="49"/>
      <c r="BI40" s="47"/>
      <c r="BJ40" s="95"/>
      <c r="BK40" s="47"/>
      <c r="BL40" s="82">
        <f t="shared" si="3"/>
        <v>0</v>
      </c>
      <c r="BM40" s="83">
        <f t="shared" si="2"/>
        <v>66</v>
      </c>
      <c r="BN40" s="147">
        <v>16.5</v>
      </c>
      <c r="BO40" s="608" t="s">
        <v>138</v>
      </c>
      <c r="BP40" s="98" t="s">
        <v>136</v>
      </c>
      <c r="BQ40" s="54"/>
      <c r="BR40" s="53"/>
    </row>
    <row r="41" spans="1:70" ht="15">
      <c r="A41" s="611"/>
      <c r="B41" s="612"/>
      <c r="C41" s="245" t="s">
        <v>137</v>
      </c>
      <c r="D41" s="47"/>
      <c r="E41" s="47"/>
      <c r="F41" s="47"/>
      <c r="G41" s="47"/>
      <c r="H41" s="47"/>
      <c r="I41" s="47"/>
      <c r="J41" s="47"/>
      <c r="K41" s="94"/>
      <c r="L41" s="47"/>
      <c r="M41" s="47"/>
      <c r="N41" s="47"/>
      <c r="O41" s="47"/>
      <c r="P41" s="47"/>
      <c r="Q41" s="95"/>
      <c r="R41" s="49"/>
      <c r="S41" s="47"/>
      <c r="T41" s="47"/>
      <c r="U41" s="47"/>
      <c r="V41" s="47"/>
      <c r="W41" s="94"/>
      <c r="X41" s="95"/>
      <c r="Y41" s="47"/>
      <c r="Z41" s="47"/>
      <c r="AA41" s="47"/>
      <c r="AB41" s="81">
        <f t="shared" si="0"/>
        <v>0</v>
      </c>
      <c r="AC41" s="49"/>
      <c r="AD41" s="49"/>
      <c r="AE41" s="49"/>
      <c r="AF41" s="49"/>
      <c r="AG41" s="49"/>
      <c r="AH41" s="47"/>
      <c r="AI41" s="49"/>
      <c r="AJ41" s="95"/>
      <c r="AK41" s="68"/>
      <c r="AL41" s="49"/>
      <c r="AM41" s="49"/>
      <c r="AN41" s="49"/>
      <c r="AO41" s="49"/>
      <c r="AP41" s="95"/>
      <c r="AQ41" s="49"/>
      <c r="AR41" s="95"/>
      <c r="AS41" s="49"/>
      <c r="AT41" s="49"/>
      <c r="AU41" s="49"/>
      <c r="AV41" s="49"/>
      <c r="AW41" s="49"/>
      <c r="AX41" s="95"/>
      <c r="AY41" s="49"/>
      <c r="AZ41" s="95"/>
      <c r="BA41" s="49"/>
      <c r="BB41" s="49"/>
      <c r="BC41" s="95"/>
      <c r="BD41" s="82">
        <f t="shared" si="1"/>
        <v>0</v>
      </c>
      <c r="BE41" s="47">
        <v>4</v>
      </c>
      <c r="BF41" s="49">
        <v>4</v>
      </c>
      <c r="BG41" s="49">
        <v>4</v>
      </c>
      <c r="BH41" s="49"/>
      <c r="BI41" s="47"/>
      <c r="BJ41" s="95"/>
      <c r="BK41" s="47"/>
      <c r="BL41" s="82">
        <f t="shared" si="3"/>
        <v>12</v>
      </c>
      <c r="BM41" s="83">
        <f t="shared" si="2"/>
        <v>12</v>
      </c>
      <c r="BN41" s="147">
        <v>3</v>
      </c>
      <c r="BO41" s="612"/>
      <c r="BP41" s="98" t="s">
        <v>137</v>
      </c>
      <c r="BQ41" s="54"/>
      <c r="BR41" s="53"/>
    </row>
    <row r="42" spans="1:70" ht="15">
      <c r="A42" s="99"/>
      <c r="B42" s="117"/>
      <c r="C42" s="245" t="s">
        <v>114</v>
      </c>
      <c r="D42" s="47"/>
      <c r="E42" s="47"/>
      <c r="F42" s="47"/>
      <c r="G42" s="47"/>
      <c r="H42" s="47"/>
      <c r="I42" s="47"/>
      <c r="J42" s="47"/>
      <c r="K42" s="94"/>
      <c r="L42" s="47"/>
      <c r="M42" s="47"/>
      <c r="N42" s="47"/>
      <c r="O42" s="47"/>
      <c r="P42" s="47"/>
      <c r="Q42" s="95"/>
      <c r="R42" s="49"/>
      <c r="S42" s="47"/>
      <c r="T42" s="47"/>
      <c r="U42" s="47"/>
      <c r="V42" s="47"/>
      <c r="W42" s="94"/>
      <c r="X42" s="95"/>
      <c r="Y42" s="47"/>
      <c r="Z42" s="47"/>
      <c r="AA42" s="47"/>
      <c r="AB42" s="81">
        <f t="shared" si="0"/>
        <v>0</v>
      </c>
      <c r="AC42" s="49"/>
      <c r="AD42" s="49"/>
      <c r="AE42" s="49"/>
      <c r="AF42" s="49"/>
      <c r="AG42" s="49"/>
      <c r="AH42" s="47"/>
      <c r="AI42" s="49"/>
      <c r="AJ42" s="95"/>
      <c r="AK42" s="68"/>
      <c r="AL42" s="49"/>
      <c r="AM42" s="49"/>
      <c r="AN42" s="49"/>
      <c r="AO42" s="49"/>
      <c r="AP42" s="95">
        <v>4</v>
      </c>
      <c r="AQ42" s="49"/>
      <c r="AR42" s="95">
        <v>4</v>
      </c>
      <c r="AS42" s="49"/>
      <c r="AT42" s="49"/>
      <c r="AU42" s="49"/>
      <c r="AV42" s="49"/>
      <c r="AW42" s="49"/>
      <c r="AX42" s="95"/>
      <c r="AY42" s="49"/>
      <c r="AZ42" s="95"/>
      <c r="BA42" s="49"/>
      <c r="BB42" s="49"/>
      <c r="BC42" s="95"/>
      <c r="BD42" s="82">
        <f t="shared" si="1"/>
        <v>8</v>
      </c>
      <c r="BE42" s="47"/>
      <c r="BF42" s="49"/>
      <c r="BG42" s="49"/>
      <c r="BH42" s="49"/>
      <c r="BI42" s="47"/>
      <c r="BJ42" s="95"/>
      <c r="BK42" s="47"/>
      <c r="BL42" s="82">
        <f t="shared" si="3"/>
        <v>0</v>
      </c>
      <c r="BM42" s="83">
        <f t="shared" si="2"/>
        <v>8</v>
      </c>
      <c r="BN42" s="147">
        <v>2</v>
      </c>
      <c r="BO42" s="117"/>
      <c r="BP42" s="98" t="s">
        <v>114</v>
      </c>
      <c r="BQ42" s="54"/>
      <c r="BR42" s="53"/>
    </row>
    <row r="43" spans="1:70" ht="15">
      <c r="A43" s="100"/>
      <c r="B43" s="102"/>
      <c r="C43" s="245" t="s">
        <v>139</v>
      </c>
      <c r="D43" s="47"/>
      <c r="E43" s="47"/>
      <c r="F43" s="47"/>
      <c r="G43" s="47"/>
      <c r="H43" s="47"/>
      <c r="I43" s="47"/>
      <c r="J43" s="47"/>
      <c r="K43" s="94"/>
      <c r="L43" s="47"/>
      <c r="M43" s="47"/>
      <c r="N43" s="47"/>
      <c r="O43" s="47"/>
      <c r="P43" s="47"/>
      <c r="Q43" s="95"/>
      <c r="R43" s="49"/>
      <c r="S43" s="47"/>
      <c r="T43" s="47"/>
      <c r="U43" s="47"/>
      <c r="V43" s="47"/>
      <c r="W43" s="94"/>
      <c r="X43" s="95"/>
      <c r="Y43" s="47"/>
      <c r="Z43" s="47"/>
      <c r="AA43" s="47"/>
      <c r="AB43" s="81">
        <f t="shared" si="0"/>
        <v>0</v>
      </c>
      <c r="AC43" s="49"/>
      <c r="AD43" s="49"/>
      <c r="AE43" s="49"/>
      <c r="AF43" s="49"/>
      <c r="AG43" s="49"/>
      <c r="AH43" s="47"/>
      <c r="AI43" s="49"/>
      <c r="AJ43" s="95"/>
      <c r="AK43" s="68"/>
      <c r="AL43" s="49"/>
      <c r="AM43" s="49"/>
      <c r="AN43" s="49"/>
      <c r="AO43" s="49"/>
      <c r="AP43" s="95"/>
      <c r="AQ43" s="49"/>
      <c r="AR43" s="95"/>
      <c r="AS43" s="49"/>
      <c r="AT43" s="49"/>
      <c r="AU43" s="49"/>
      <c r="AV43" s="49"/>
      <c r="AW43" s="49"/>
      <c r="AX43" s="95"/>
      <c r="AY43" s="49"/>
      <c r="AZ43" s="95"/>
      <c r="BA43" s="49"/>
      <c r="BB43" s="49"/>
      <c r="BC43" s="95"/>
      <c r="BD43" s="82">
        <f t="shared" si="1"/>
        <v>0</v>
      </c>
      <c r="BE43" s="47"/>
      <c r="BF43" s="49"/>
      <c r="BG43" s="49"/>
      <c r="BH43" s="49"/>
      <c r="BI43" s="47"/>
      <c r="BJ43" s="95"/>
      <c r="BK43" s="47"/>
      <c r="BL43" s="82">
        <f t="shared" si="3"/>
        <v>0</v>
      </c>
      <c r="BM43" s="83">
        <f t="shared" si="2"/>
        <v>0</v>
      </c>
      <c r="BN43" s="147">
        <v>0</v>
      </c>
      <c r="BO43" s="102"/>
      <c r="BP43" s="98" t="s">
        <v>112</v>
      </c>
      <c r="BQ43" s="54"/>
      <c r="BR43" s="53"/>
    </row>
    <row r="44" spans="1:70" ht="15">
      <c r="A44" s="610">
        <v>15</v>
      </c>
      <c r="B44" s="615" t="s">
        <v>140</v>
      </c>
      <c r="C44" s="246" t="s">
        <v>125</v>
      </c>
      <c r="D44" s="47" t="s">
        <v>105</v>
      </c>
      <c r="E44" s="47"/>
      <c r="F44" s="47"/>
      <c r="G44" s="47"/>
      <c r="H44" s="47"/>
      <c r="I44" s="47"/>
      <c r="J44" s="47"/>
      <c r="K44" s="94"/>
      <c r="L44" s="47"/>
      <c r="M44" s="47"/>
      <c r="N44" s="47"/>
      <c r="O44" s="47"/>
      <c r="P44" s="47"/>
      <c r="Q44" s="95"/>
      <c r="R44" s="49"/>
      <c r="S44" s="47"/>
      <c r="T44" s="47"/>
      <c r="U44" s="47"/>
      <c r="V44" s="47"/>
      <c r="W44" s="94"/>
      <c r="X44" s="95"/>
      <c r="Y44" s="47"/>
      <c r="Z44" s="47"/>
      <c r="AA44" s="47"/>
      <c r="AB44" s="81">
        <f t="shared" si="0"/>
        <v>0</v>
      </c>
      <c r="AC44" s="49">
        <v>8</v>
      </c>
      <c r="AD44" s="49"/>
      <c r="AE44" s="49">
        <v>8</v>
      </c>
      <c r="AF44" s="49"/>
      <c r="AG44" s="49">
        <v>8</v>
      </c>
      <c r="AH44" s="47"/>
      <c r="AI44" s="49"/>
      <c r="AJ44" s="95"/>
      <c r="AK44" s="68"/>
      <c r="AL44" s="49"/>
      <c r="AM44" s="49"/>
      <c r="AN44" s="49"/>
      <c r="AO44" s="49"/>
      <c r="AP44" s="95"/>
      <c r="AQ44" s="49"/>
      <c r="AR44" s="95"/>
      <c r="AS44" s="49"/>
      <c r="AT44" s="49"/>
      <c r="AU44" s="49"/>
      <c r="AV44" s="49"/>
      <c r="AW44" s="49"/>
      <c r="AX44" s="95"/>
      <c r="AY44" s="49"/>
      <c r="AZ44" s="95"/>
      <c r="BA44" s="49"/>
      <c r="BB44" s="49"/>
      <c r="BC44" s="95"/>
      <c r="BD44" s="82">
        <f t="shared" si="1"/>
        <v>24</v>
      </c>
      <c r="BE44" s="47"/>
      <c r="BF44" s="49"/>
      <c r="BG44" s="49"/>
      <c r="BH44" s="49"/>
      <c r="BI44" s="47"/>
      <c r="BJ44" s="95"/>
      <c r="BK44" s="47"/>
      <c r="BL44" s="82">
        <f t="shared" si="3"/>
        <v>0</v>
      </c>
      <c r="BM44" s="83">
        <f t="shared" si="2"/>
        <v>24</v>
      </c>
      <c r="BN44" s="147">
        <v>6</v>
      </c>
      <c r="BO44" s="615" t="s">
        <v>140</v>
      </c>
      <c r="BP44" s="104" t="s">
        <v>125</v>
      </c>
      <c r="BQ44" s="54"/>
      <c r="BR44" s="53"/>
    </row>
    <row r="45" spans="1:70" ht="15">
      <c r="A45" s="613"/>
      <c r="B45" s="616"/>
      <c r="C45" s="246" t="s">
        <v>126</v>
      </c>
      <c r="D45" s="47" t="s">
        <v>105</v>
      </c>
      <c r="E45" s="47"/>
      <c r="F45" s="47"/>
      <c r="G45" s="47"/>
      <c r="H45" s="47"/>
      <c r="I45" s="47"/>
      <c r="J45" s="47"/>
      <c r="K45" s="94"/>
      <c r="L45" s="47"/>
      <c r="M45" s="47"/>
      <c r="N45" s="47"/>
      <c r="O45" s="47"/>
      <c r="P45" s="47"/>
      <c r="Q45" s="95"/>
      <c r="R45" s="49"/>
      <c r="S45" s="47"/>
      <c r="T45" s="47"/>
      <c r="U45" s="47"/>
      <c r="V45" s="47"/>
      <c r="W45" s="94"/>
      <c r="X45" s="95"/>
      <c r="Y45" s="47"/>
      <c r="Z45" s="47"/>
      <c r="AA45" s="47"/>
      <c r="AB45" s="81">
        <f t="shared" si="0"/>
        <v>0</v>
      </c>
      <c r="AC45" s="49"/>
      <c r="AD45" s="49"/>
      <c r="AE45" s="49"/>
      <c r="AF45" s="49"/>
      <c r="AG45" s="49"/>
      <c r="AH45" s="47"/>
      <c r="AI45" s="49">
        <v>4</v>
      </c>
      <c r="AJ45" s="95"/>
      <c r="AK45" s="68">
        <v>8</v>
      </c>
      <c r="AL45" s="49"/>
      <c r="AM45" s="49">
        <v>8</v>
      </c>
      <c r="AN45" s="49">
        <v>8</v>
      </c>
      <c r="AO45" s="49">
        <v>8</v>
      </c>
      <c r="AP45" s="95"/>
      <c r="AQ45" s="49">
        <v>8</v>
      </c>
      <c r="AR45" s="95"/>
      <c r="AS45" s="49"/>
      <c r="AT45" s="49">
        <v>8</v>
      </c>
      <c r="AU45" s="49"/>
      <c r="AV45" s="49"/>
      <c r="AW45" s="49"/>
      <c r="AX45" s="95"/>
      <c r="AY45" s="49"/>
      <c r="AZ45" s="95"/>
      <c r="BA45" s="49"/>
      <c r="BB45" s="49"/>
      <c r="BC45" s="95"/>
      <c r="BD45" s="82">
        <f t="shared" si="1"/>
        <v>52</v>
      </c>
      <c r="BE45" s="47">
        <v>4</v>
      </c>
      <c r="BF45" s="49">
        <v>12</v>
      </c>
      <c r="BG45" s="49">
        <v>4</v>
      </c>
      <c r="BH45" s="49"/>
      <c r="BI45" s="47"/>
      <c r="BJ45" s="95"/>
      <c r="BK45" s="47"/>
      <c r="BL45" s="82">
        <f t="shared" si="3"/>
        <v>20</v>
      </c>
      <c r="BM45" s="83">
        <f t="shared" si="2"/>
        <v>72</v>
      </c>
      <c r="BN45" s="147">
        <v>18</v>
      </c>
      <c r="BO45" s="616"/>
      <c r="BP45" s="104" t="s">
        <v>126</v>
      </c>
      <c r="BQ45" s="54"/>
      <c r="BR45" s="53"/>
    </row>
    <row r="46" spans="1:70" ht="15">
      <c r="A46" s="99"/>
      <c r="B46" s="102"/>
      <c r="C46" s="246" t="s">
        <v>114</v>
      </c>
      <c r="D46" s="47" t="s">
        <v>105</v>
      </c>
      <c r="E46" s="47"/>
      <c r="F46" s="47"/>
      <c r="G46" s="47"/>
      <c r="H46" s="47"/>
      <c r="I46" s="47"/>
      <c r="J46" s="47"/>
      <c r="K46" s="94"/>
      <c r="L46" s="47"/>
      <c r="M46" s="47"/>
      <c r="N46" s="47"/>
      <c r="O46" s="47"/>
      <c r="P46" s="47"/>
      <c r="Q46" s="95"/>
      <c r="R46" s="49"/>
      <c r="S46" s="47"/>
      <c r="T46" s="47"/>
      <c r="U46" s="47"/>
      <c r="V46" s="47"/>
      <c r="W46" s="94"/>
      <c r="X46" s="95"/>
      <c r="Y46" s="47"/>
      <c r="Z46" s="47"/>
      <c r="AA46" s="47"/>
      <c r="AB46" s="81">
        <f t="shared" si="0"/>
        <v>0</v>
      </c>
      <c r="AC46" s="49"/>
      <c r="AD46" s="49"/>
      <c r="AE46" s="49"/>
      <c r="AF46" s="49"/>
      <c r="AG46" s="49"/>
      <c r="AH46" s="47"/>
      <c r="AI46" s="49"/>
      <c r="AJ46" s="95"/>
      <c r="AK46" s="68"/>
      <c r="AL46" s="49"/>
      <c r="AM46" s="49"/>
      <c r="AN46" s="49"/>
      <c r="AO46" s="49"/>
      <c r="AP46" s="95">
        <v>2</v>
      </c>
      <c r="AQ46" s="49"/>
      <c r="AR46" s="95">
        <v>2</v>
      </c>
      <c r="AS46" s="49"/>
      <c r="AT46" s="49"/>
      <c r="AU46" s="49"/>
      <c r="AV46" s="49"/>
      <c r="AW46" s="49"/>
      <c r="AX46" s="95"/>
      <c r="AY46" s="49"/>
      <c r="AZ46" s="95">
        <v>2</v>
      </c>
      <c r="BA46" s="49"/>
      <c r="BB46" s="49"/>
      <c r="BC46" s="95"/>
      <c r="BD46" s="82">
        <f t="shared" si="1"/>
        <v>6</v>
      </c>
      <c r="BE46" s="47"/>
      <c r="BF46" s="49"/>
      <c r="BG46" s="49"/>
      <c r="BH46" s="49"/>
      <c r="BI46" s="47"/>
      <c r="BJ46" s="95"/>
      <c r="BK46" s="47"/>
      <c r="BL46" s="82">
        <f t="shared" si="3"/>
        <v>0</v>
      </c>
      <c r="BM46" s="83">
        <f t="shared" si="2"/>
        <v>6</v>
      </c>
      <c r="BN46" s="147">
        <v>1.5</v>
      </c>
      <c r="BO46" s="102"/>
      <c r="BP46" s="104" t="s">
        <v>114</v>
      </c>
      <c r="BQ46" s="54"/>
      <c r="BR46" s="53"/>
    </row>
    <row r="47" spans="1:70" ht="15">
      <c r="A47" s="99"/>
      <c r="B47" s="615" t="s">
        <v>141</v>
      </c>
      <c r="C47" s="245" t="s">
        <v>142</v>
      </c>
      <c r="D47" s="47">
        <v>2</v>
      </c>
      <c r="E47" s="47"/>
      <c r="F47" s="47"/>
      <c r="G47" s="47"/>
      <c r="H47" s="47"/>
      <c r="I47" s="47"/>
      <c r="J47" s="47"/>
      <c r="K47" s="94"/>
      <c r="L47" s="47"/>
      <c r="M47" s="47"/>
      <c r="N47" s="47"/>
      <c r="O47" s="47"/>
      <c r="P47" s="47"/>
      <c r="Q47" s="95"/>
      <c r="R47" s="49"/>
      <c r="S47" s="47"/>
      <c r="T47" s="47"/>
      <c r="U47" s="47"/>
      <c r="V47" s="47"/>
      <c r="W47" s="94"/>
      <c r="X47" s="95"/>
      <c r="Y47" s="47"/>
      <c r="Z47" s="47"/>
      <c r="AA47" s="47"/>
      <c r="AB47" s="81">
        <f t="shared" si="0"/>
        <v>0</v>
      </c>
      <c r="AC47" s="49"/>
      <c r="AD47" s="49">
        <v>8</v>
      </c>
      <c r="AE47" s="49"/>
      <c r="AF47" s="49"/>
      <c r="AG47" s="49"/>
      <c r="AH47" s="47"/>
      <c r="AI47" s="49"/>
      <c r="AJ47" s="95"/>
      <c r="AK47" s="68"/>
      <c r="AL47" s="49"/>
      <c r="AM47" s="49"/>
      <c r="AN47" s="49"/>
      <c r="AO47" s="49"/>
      <c r="AP47" s="95"/>
      <c r="AQ47" s="49"/>
      <c r="AR47" s="95"/>
      <c r="AS47" s="49"/>
      <c r="AT47" s="49"/>
      <c r="AU47" s="49"/>
      <c r="AV47" s="49"/>
      <c r="AW47" s="49"/>
      <c r="AX47" s="95"/>
      <c r="AY47" s="49"/>
      <c r="AZ47" s="95"/>
      <c r="BA47" s="49"/>
      <c r="BB47" s="49"/>
      <c r="BC47" s="95"/>
      <c r="BD47" s="82">
        <f t="shared" si="1"/>
        <v>8</v>
      </c>
      <c r="BE47" s="47"/>
      <c r="BF47" s="49"/>
      <c r="BG47" s="49"/>
      <c r="BH47" s="49"/>
      <c r="BI47" s="47"/>
      <c r="BJ47" s="95"/>
      <c r="BK47" s="47"/>
      <c r="BL47" s="82">
        <f t="shared" si="3"/>
        <v>0</v>
      </c>
      <c r="BM47" s="83">
        <f t="shared" si="2"/>
        <v>8</v>
      </c>
      <c r="BN47" s="147">
        <v>2</v>
      </c>
      <c r="BO47" s="632" t="s">
        <v>141</v>
      </c>
      <c r="BP47" s="98" t="s">
        <v>112</v>
      </c>
      <c r="BQ47" s="54"/>
      <c r="BR47" s="53"/>
    </row>
    <row r="48" spans="1:70" ht="15">
      <c r="A48" s="611">
        <v>16</v>
      </c>
      <c r="B48" s="611"/>
      <c r="C48" s="247" t="s">
        <v>143</v>
      </c>
      <c r="D48" s="47">
        <v>2</v>
      </c>
      <c r="E48" s="47"/>
      <c r="F48" s="47"/>
      <c r="G48" s="47"/>
      <c r="H48" s="47"/>
      <c r="I48" s="47"/>
      <c r="J48" s="47"/>
      <c r="K48" s="94"/>
      <c r="L48" s="47"/>
      <c r="M48" s="47"/>
      <c r="N48" s="47"/>
      <c r="O48" s="47"/>
      <c r="P48" s="47"/>
      <c r="Q48" s="95"/>
      <c r="R48" s="49"/>
      <c r="S48" s="47"/>
      <c r="T48" s="47"/>
      <c r="U48" s="47"/>
      <c r="V48" s="47"/>
      <c r="W48" s="94"/>
      <c r="X48" s="95"/>
      <c r="Y48" s="47"/>
      <c r="Z48" s="47"/>
      <c r="AA48" s="47"/>
      <c r="AB48" s="81">
        <f t="shared" si="0"/>
        <v>0</v>
      </c>
      <c r="AC48" s="49"/>
      <c r="AD48" s="49"/>
      <c r="AE48" s="49"/>
      <c r="AF48" s="49"/>
      <c r="AG48" s="49"/>
      <c r="AH48" s="47">
        <v>4</v>
      </c>
      <c r="AI48" s="49">
        <v>4</v>
      </c>
      <c r="AJ48" s="95"/>
      <c r="AK48" s="68">
        <v>8</v>
      </c>
      <c r="AL48" s="49">
        <v>4</v>
      </c>
      <c r="AM48" s="49"/>
      <c r="AN48" s="49"/>
      <c r="AO48" s="49"/>
      <c r="AP48" s="95"/>
      <c r="AQ48" s="49"/>
      <c r="AR48" s="95"/>
      <c r="AS48" s="49"/>
      <c r="AT48" s="49"/>
      <c r="AU48" s="49"/>
      <c r="AV48" s="49"/>
      <c r="AW48" s="49"/>
      <c r="AX48" s="95"/>
      <c r="AY48" s="49"/>
      <c r="AZ48" s="95"/>
      <c r="BA48" s="49"/>
      <c r="BB48" s="49"/>
      <c r="BC48" s="95"/>
      <c r="BD48" s="82">
        <f t="shared" si="1"/>
        <v>20</v>
      </c>
      <c r="BE48" s="47">
        <v>8</v>
      </c>
      <c r="BF48" s="49">
        <v>4</v>
      </c>
      <c r="BG48" s="49">
        <v>8</v>
      </c>
      <c r="BH48" s="49">
        <v>8</v>
      </c>
      <c r="BI48" s="47">
        <v>8</v>
      </c>
      <c r="BJ48" s="95"/>
      <c r="BK48" s="47">
        <v>8</v>
      </c>
      <c r="BL48" s="82">
        <f t="shared" si="3"/>
        <v>44</v>
      </c>
      <c r="BM48" s="83">
        <f t="shared" si="2"/>
        <v>64</v>
      </c>
      <c r="BN48" s="147">
        <v>16</v>
      </c>
      <c r="BO48" s="633"/>
      <c r="BP48" s="98" t="s">
        <v>143</v>
      </c>
      <c r="BQ48" s="54"/>
      <c r="BR48" s="53"/>
    </row>
    <row r="49" spans="1:70" ht="15">
      <c r="A49" s="611"/>
      <c r="B49" s="611"/>
      <c r="C49" s="247" t="s">
        <v>114</v>
      </c>
      <c r="D49" s="47">
        <v>2</v>
      </c>
      <c r="E49" s="47"/>
      <c r="F49" s="47"/>
      <c r="G49" s="47"/>
      <c r="H49" s="47"/>
      <c r="I49" s="47"/>
      <c r="J49" s="47"/>
      <c r="K49" s="94"/>
      <c r="L49" s="47"/>
      <c r="M49" s="47"/>
      <c r="N49" s="47"/>
      <c r="O49" s="47"/>
      <c r="P49" s="47"/>
      <c r="Q49" s="95"/>
      <c r="R49" s="49"/>
      <c r="S49" s="47"/>
      <c r="T49" s="47"/>
      <c r="U49" s="47"/>
      <c r="V49" s="47"/>
      <c r="W49" s="94"/>
      <c r="X49" s="95"/>
      <c r="Y49" s="47"/>
      <c r="Z49" s="47"/>
      <c r="AA49" s="47"/>
      <c r="AB49" s="81">
        <f t="shared" si="0"/>
        <v>0</v>
      </c>
      <c r="AC49" s="49"/>
      <c r="AD49" s="49"/>
      <c r="AE49" s="49"/>
      <c r="AF49" s="49"/>
      <c r="AG49" s="49"/>
      <c r="AH49" s="47"/>
      <c r="AI49" s="49"/>
      <c r="AJ49" s="95"/>
      <c r="AK49" s="68"/>
      <c r="AL49" s="49"/>
      <c r="AM49" s="49"/>
      <c r="AN49" s="49"/>
      <c r="AO49" s="49"/>
      <c r="AP49" s="95"/>
      <c r="AQ49" s="49"/>
      <c r="AR49" s="95"/>
      <c r="AS49" s="49"/>
      <c r="AT49" s="49"/>
      <c r="AU49" s="49"/>
      <c r="AV49" s="49"/>
      <c r="AW49" s="49"/>
      <c r="AX49" s="95">
        <v>10</v>
      </c>
      <c r="AY49" s="49"/>
      <c r="AZ49" s="95"/>
      <c r="BA49" s="49"/>
      <c r="BB49" s="49"/>
      <c r="BC49" s="95"/>
      <c r="BD49" s="82">
        <f t="shared" si="1"/>
        <v>10</v>
      </c>
      <c r="BE49" s="47"/>
      <c r="BF49" s="49"/>
      <c r="BG49" s="49"/>
      <c r="BH49" s="49"/>
      <c r="BI49" s="47"/>
      <c r="BJ49" s="95"/>
      <c r="BK49" s="47"/>
      <c r="BL49" s="82">
        <f t="shared" si="3"/>
        <v>0</v>
      </c>
      <c r="BM49" s="83">
        <f t="shared" si="2"/>
        <v>10</v>
      </c>
      <c r="BN49" s="147">
        <v>2.5</v>
      </c>
      <c r="BO49" s="633"/>
      <c r="BP49" s="98" t="s">
        <v>114</v>
      </c>
      <c r="BQ49" s="54"/>
      <c r="BR49" s="53"/>
    </row>
    <row r="50" spans="1:70" ht="15">
      <c r="A50" s="613"/>
      <c r="B50" s="613"/>
      <c r="C50" s="245" t="s">
        <v>128</v>
      </c>
      <c r="D50" s="47">
        <v>2</v>
      </c>
      <c r="E50" s="47"/>
      <c r="F50" s="47"/>
      <c r="G50" s="47"/>
      <c r="H50" s="47"/>
      <c r="I50" s="47"/>
      <c r="J50" s="47"/>
      <c r="K50" s="94"/>
      <c r="L50" s="47"/>
      <c r="M50" s="47"/>
      <c r="N50" s="47"/>
      <c r="O50" s="47"/>
      <c r="P50" s="47"/>
      <c r="Q50" s="95"/>
      <c r="R50" s="49"/>
      <c r="S50" s="47"/>
      <c r="T50" s="47"/>
      <c r="U50" s="47"/>
      <c r="V50" s="47"/>
      <c r="W50" s="94"/>
      <c r="X50" s="95"/>
      <c r="Y50" s="47"/>
      <c r="Z50" s="47"/>
      <c r="AA50" s="47"/>
      <c r="AB50" s="81">
        <f t="shared" si="0"/>
        <v>0</v>
      </c>
      <c r="AC50" s="49"/>
      <c r="AD50" s="49"/>
      <c r="AE50" s="49"/>
      <c r="AF50" s="49"/>
      <c r="AG50" s="49"/>
      <c r="AH50" s="47"/>
      <c r="AI50" s="49"/>
      <c r="AJ50" s="95"/>
      <c r="AK50" s="68"/>
      <c r="AL50" s="49"/>
      <c r="AM50" s="49">
        <v>8</v>
      </c>
      <c r="AN50" s="49">
        <v>8</v>
      </c>
      <c r="AO50" s="49">
        <v>8</v>
      </c>
      <c r="AP50" s="95"/>
      <c r="AQ50" s="49">
        <v>8</v>
      </c>
      <c r="AR50" s="95"/>
      <c r="AS50" s="49"/>
      <c r="AT50" s="49"/>
      <c r="AU50" s="49"/>
      <c r="AV50" s="49"/>
      <c r="AW50" s="49"/>
      <c r="AX50" s="95"/>
      <c r="AY50" s="49"/>
      <c r="AZ50" s="95"/>
      <c r="BA50" s="49"/>
      <c r="BB50" s="49"/>
      <c r="BC50" s="95"/>
      <c r="BD50" s="82">
        <f t="shared" si="1"/>
        <v>32</v>
      </c>
      <c r="BE50" s="47"/>
      <c r="BF50" s="49"/>
      <c r="BG50" s="49"/>
      <c r="BH50" s="49"/>
      <c r="BI50" s="47"/>
      <c r="BJ50" s="95"/>
      <c r="BK50" s="47"/>
      <c r="BL50" s="82">
        <f t="shared" si="3"/>
        <v>0</v>
      </c>
      <c r="BM50" s="83">
        <f t="shared" si="2"/>
        <v>32</v>
      </c>
      <c r="BN50" s="147">
        <v>8</v>
      </c>
      <c r="BO50" s="633"/>
      <c r="BP50" s="98" t="s">
        <v>128</v>
      </c>
      <c r="BQ50" s="54"/>
      <c r="BR50" s="53"/>
    </row>
    <row r="51" spans="1:70" ht="15">
      <c r="A51" s="99"/>
      <c r="B51" s="96"/>
      <c r="C51" s="245" t="s">
        <v>114</v>
      </c>
      <c r="D51" s="47"/>
      <c r="E51" s="47"/>
      <c r="F51" s="47"/>
      <c r="G51" s="47"/>
      <c r="H51" s="47"/>
      <c r="I51" s="47"/>
      <c r="J51" s="47"/>
      <c r="K51" s="94"/>
      <c r="L51" s="47"/>
      <c r="M51" s="47"/>
      <c r="N51" s="47"/>
      <c r="O51" s="47"/>
      <c r="P51" s="47"/>
      <c r="Q51" s="95"/>
      <c r="R51" s="49"/>
      <c r="S51" s="47"/>
      <c r="T51" s="47"/>
      <c r="U51" s="47"/>
      <c r="V51" s="47"/>
      <c r="W51" s="94"/>
      <c r="X51" s="95"/>
      <c r="Y51" s="47"/>
      <c r="Z51" s="47"/>
      <c r="AA51" s="47"/>
      <c r="AB51" s="81">
        <f t="shared" si="0"/>
        <v>0</v>
      </c>
      <c r="AC51" s="49"/>
      <c r="AD51" s="49"/>
      <c r="AE51" s="49"/>
      <c r="AF51" s="49"/>
      <c r="AG51" s="49"/>
      <c r="AH51" s="47"/>
      <c r="AI51" s="49"/>
      <c r="AJ51" s="95"/>
      <c r="AK51" s="68"/>
      <c r="AL51" s="49"/>
      <c r="AM51" s="49"/>
      <c r="AN51" s="49"/>
      <c r="AO51" s="49"/>
      <c r="AP51" s="95"/>
      <c r="AQ51" s="49"/>
      <c r="AR51" s="95">
        <v>2</v>
      </c>
      <c r="AS51" s="49"/>
      <c r="AT51" s="49"/>
      <c r="AU51" s="49"/>
      <c r="AV51" s="49"/>
      <c r="AW51" s="49"/>
      <c r="AX51" s="95">
        <v>2</v>
      </c>
      <c r="AY51" s="49"/>
      <c r="AZ51" s="95"/>
      <c r="BA51" s="49"/>
      <c r="BB51" s="49"/>
      <c r="BC51" s="95"/>
      <c r="BD51" s="82">
        <f t="shared" si="1"/>
        <v>4</v>
      </c>
      <c r="BE51" s="47"/>
      <c r="BF51" s="49"/>
      <c r="BG51" s="49"/>
      <c r="BH51" s="49"/>
      <c r="BI51" s="47"/>
      <c r="BJ51" s="95"/>
      <c r="BK51" s="47"/>
      <c r="BL51" s="82">
        <f t="shared" si="3"/>
        <v>0</v>
      </c>
      <c r="BM51" s="83">
        <f t="shared" si="2"/>
        <v>4</v>
      </c>
      <c r="BN51" s="147">
        <v>1</v>
      </c>
      <c r="BO51" s="141"/>
      <c r="BP51" s="98" t="s">
        <v>114</v>
      </c>
      <c r="BQ51" s="54"/>
      <c r="BR51" s="53"/>
    </row>
    <row r="52" spans="1:70" ht="15">
      <c r="A52" s="99"/>
      <c r="B52" s="616" t="s">
        <v>144</v>
      </c>
      <c r="C52" s="245" t="s">
        <v>112</v>
      </c>
      <c r="D52" s="47"/>
      <c r="E52" s="47"/>
      <c r="F52" s="47"/>
      <c r="G52" s="47"/>
      <c r="H52" s="47"/>
      <c r="I52" s="47"/>
      <c r="J52" s="47"/>
      <c r="K52" s="94"/>
      <c r="L52" s="47"/>
      <c r="M52" s="47"/>
      <c r="N52" s="47"/>
      <c r="O52" s="47"/>
      <c r="P52" s="47"/>
      <c r="Q52" s="95"/>
      <c r="R52" s="49"/>
      <c r="S52" s="47"/>
      <c r="T52" s="47"/>
      <c r="U52" s="47"/>
      <c r="V52" s="47"/>
      <c r="W52" s="94"/>
      <c r="X52" s="95"/>
      <c r="Y52" s="47"/>
      <c r="Z52" s="47"/>
      <c r="AA52" s="47"/>
      <c r="AB52" s="81">
        <f t="shared" si="0"/>
        <v>0</v>
      </c>
      <c r="AC52" s="49"/>
      <c r="AD52" s="49"/>
      <c r="AE52" s="49"/>
      <c r="AF52" s="49"/>
      <c r="AG52" s="49"/>
      <c r="AH52" s="47"/>
      <c r="AI52" s="49"/>
      <c r="AJ52" s="95"/>
      <c r="AK52" s="68"/>
      <c r="AL52" s="49"/>
      <c r="AM52" s="49"/>
      <c r="AN52" s="49"/>
      <c r="AO52" s="49"/>
      <c r="AP52" s="95"/>
      <c r="AQ52" s="49"/>
      <c r="AR52" s="95"/>
      <c r="AS52" s="49"/>
      <c r="AT52" s="49"/>
      <c r="AU52" s="49"/>
      <c r="AV52" s="49"/>
      <c r="AW52" s="49">
        <v>2</v>
      </c>
      <c r="AX52" s="95"/>
      <c r="AY52" s="49">
        <v>2</v>
      </c>
      <c r="AZ52" s="95"/>
      <c r="BA52" s="49"/>
      <c r="BB52" s="49"/>
      <c r="BC52" s="95"/>
      <c r="BD52" s="82">
        <f t="shared" si="1"/>
        <v>4</v>
      </c>
      <c r="BE52" s="47"/>
      <c r="BF52" s="49"/>
      <c r="BG52" s="49"/>
      <c r="BH52" s="49"/>
      <c r="BI52" s="47"/>
      <c r="BJ52" s="95"/>
      <c r="BK52" s="47"/>
      <c r="BL52" s="82">
        <f t="shared" si="3"/>
        <v>0</v>
      </c>
      <c r="BM52" s="83">
        <f t="shared" si="2"/>
        <v>4</v>
      </c>
      <c r="BN52" s="147">
        <v>1</v>
      </c>
      <c r="BO52" s="138"/>
      <c r="BP52" s="98" t="s">
        <v>112</v>
      </c>
      <c r="BQ52" s="54"/>
      <c r="BR52" s="53"/>
    </row>
    <row r="53" spans="1:70" ht="15">
      <c r="A53" s="96">
        <v>17</v>
      </c>
      <c r="B53" s="611"/>
      <c r="C53" s="245" t="s">
        <v>128</v>
      </c>
      <c r="D53" s="47"/>
      <c r="E53" s="47"/>
      <c r="F53" s="47"/>
      <c r="G53" s="47"/>
      <c r="H53" s="47"/>
      <c r="I53" s="47"/>
      <c r="J53" s="47"/>
      <c r="K53" s="94"/>
      <c r="L53" s="47"/>
      <c r="M53" s="47"/>
      <c r="N53" s="47"/>
      <c r="O53" s="47"/>
      <c r="P53" s="47"/>
      <c r="Q53" s="95"/>
      <c r="R53" s="49"/>
      <c r="S53" s="47"/>
      <c r="T53" s="47"/>
      <c r="U53" s="47"/>
      <c r="V53" s="47"/>
      <c r="W53" s="94"/>
      <c r="X53" s="95"/>
      <c r="Y53" s="47"/>
      <c r="Z53" s="47"/>
      <c r="AA53" s="47"/>
      <c r="AB53" s="81">
        <f t="shared" si="0"/>
        <v>0</v>
      </c>
      <c r="AC53" s="49"/>
      <c r="AD53" s="49"/>
      <c r="AE53" s="49"/>
      <c r="AF53" s="49"/>
      <c r="AG53" s="49"/>
      <c r="AH53" s="47"/>
      <c r="AI53" s="49"/>
      <c r="AJ53" s="95"/>
      <c r="AK53" s="68"/>
      <c r="AL53" s="49"/>
      <c r="AM53" s="49"/>
      <c r="AN53" s="49"/>
      <c r="AO53" s="49"/>
      <c r="AP53" s="95"/>
      <c r="AQ53" s="49"/>
      <c r="AR53" s="95"/>
      <c r="AS53" s="49">
        <v>4</v>
      </c>
      <c r="AT53" s="49">
        <v>4</v>
      </c>
      <c r="AU53" s="49">
        <v>4</v>
      </c>
      <c r="AV53" s="49">
        <v>4</v>
      </c>
      <c r="AW53" s="49"/>
      <c r="AX53" s="95"/>
      <c r="AY53" s="49"/>
      <c r="AZ53" s="95"/>
      <c r="BA53" s="49"/>
      <c r="BB53" s="49"/>
      <c r="BC53" s="95"/>
      <c r="BD53" s="82">
        <f t="shared" si="1"/>
        <v>16</v>
      </c>
      <c r="BE53" s="47"/>
      <c r="BF53" s="49"/>
      <c r="BG53" s="49"/>
      <c r="BH53" s="49"/>
      <c r="BI53" s="47"/>
      <c r="BJ53" s="95"/>
      <c r="BK53" s="47"/>
      <c r="BL53" s="82">
        <f t="shared" si="3"/>
        <v>0</v>
      </c>
      <c r="BM53" s="83">
        <f t="shared" si="2"/>
        <v>16</v>
      </c>
      <c r="BN53" s="147">
        <v>4</v>
      </c>
      <c r="BO53" s="616" t="s">
        <v>144</v>
      </c>
      <c r="BP53" s="98" t="s">
        <v>128</v>
      </c>
      <c r="BQ53" s="54"/>
      <c r="BR53" s="53"/>
    </row>
    <row r="54" spans="1:70" ht="15">
      <c r="A54" s="99"/>
      <c r="B54" s="611"/>
      <c r="C54" s="245" t="s">
        <v>145</v>
      </c>
      <c r="D54" s="47"/>
      <c r="E54" s="47"/>
      <c r="F54" s="47"/>
      <c r="G54" s="47"/>
      <c r="H54" s="47"/>
      <c r="I54" s="47"/>
      <c r="J54" s="47"/>
      <c r="K54" s="94"/>
      <c r="L54" s="47"/>
      <c r="M54" s="47"/>
      <c r="N54" s="47"/>
      <c r="O54" s="47"/>
      <c r="P54" s="47"/>
      <c r="Q54" s="95"/>
      <c r="R54" s="49"/>
      <c r="S54" s="47"/>
      <c r="T54" s="47"/>
      <c r="U54" s="47"/>
      <c r="V54" s="47"/>
      <c r="W54" s="94"/>
      <c r="X54" s="95"/>
      <c r="Y54" s="47"/>
      <c r="Z54" s="47"/>
      <c r="AA54" s="47"/>
      <c r="AB54" s="81">
        <f t="shared" si="0"/>
        <v>0</v>
      </c>
      <c r="AC54" s="49"/>
      <c r="AD54" s="49"/>
      <c r="AE54" s="49"/>
      <c r="AF54" s="49">
        <v>8</v>
      </c>
      <c r="AG54" s="49"/>
      <c r="AH54" s="47"/>
      <c r="AI54" s="49"/>
      <c r="AJ54" s="95"/>
      <c r="AK54" s="68"/>
      <c r="AL54" s="49"/>
      <c r="AM54" s="49"/>
      <c r="AN54" s="49"/>
      <c r="AO54" s="49"/>
      <c r="AP54" s="95"/>
      <c r="AQ54" s="49"/>
      <c r="AR54" s="95"/>
      <c r="AS54" s="49"/>
      <c r="AT54" s="49"/>
      <c r="AU54" s="49"/>
      <c r="AV54" s="49"/>
      <c r="AW54" s="49"/>
      <c r="AX54" s="95"/>
      <c r="AY54" s="49"/>
      <c r="AZ54" s="95"/>
      <c r="BA54" s="49"/>
      <c r="BB54" s="49"/>
      <c r="BC54" s="95"/>
      <c r="BD54" s="82">
        <f t="shared" si="1"/>
        <v>8</v>
      </c>
      <c r="BE54" s="47"/>
      <c r="BF54" s="49"/>
      <c r="BG54" s="49"/>
      <c r="BH54" s="49"/>
      <c r="BI54" s="47"/>
      <c r="BJ54" s="95"/>
      <c r="BK54" s="47"/>
      <c r="BL54" s="82">
        <f t="shared" si="3"/>
        <v>0</v>
      </c>
      <c r="BM54" s="83">
        <f t="shared" si="2"/>
        <v>8</v>
      </c>
      <c r="BN54" s="147">
        <v>2</v>
      </c>
      <c r="BO54" s="624"/>
      <c r="BP54" s="98" t="s">
        <v>145</v>
      </c>
      <c r="BQ54" s="54"/>
      <c r="BR54" s="53"/>
    </row>
    <row r="55" spans="1:70" ht="15">
      <c r="A55" s="100"/>
      <c r="B55" s="613"/>
      <c r="C55" s="245" t="s">
        <v>143</v>
      </c>
      <c r="D55" s="47"/>
      <c r="E55" s="47"/>
      <c r="F55" s="47"/>
      <c r="G55" s="47"/>
      <c r="H55" s="47"/>
      <c r="I55" s="47"/>
      <c r="J55" s="47"/>
      <c r="K55" s="94"/>
      <c r="L55" s="47"/>
      <c r="M55" s="47"/>
      <c r="N55" s="47"/>
      <c r="O55" s="47"/>
      <c r="P55" s="47"/>
      <c r="Q55" s="95"/>
      <c r="R55" s="49"/>
      <c r="S55" s="47"/>
      <c r="T55" s="47"/>
      <c r="U55" s="47"/>
      <c r="V55" s="47"/>
      <c r="W55" s="94"/>
      <c r="X55" s="95"/>
      <c r="Y55" s="47"/>
      <c r="Z55" s="47"/>
      <c r="AA55" s="47"/>
      <c r="AB55" s="81">
        <f t="shared" si="0"/>
        <v>0</v>
      </c>
      <c r="AC55" s="49"/>
      <c r="AD55" s="49"/>
      <c r="AE55" s="49"/>
      <c r="AF55" s="49"/>
      <c r="AG55" s="49"/>
      <c r="AH55" s="47"/>
      <c r="AI55" s="49"/>
      <c r="AJ55" s="95"/>
      <c r="AK55" s="68"/>
      <c r="AL55" s="49"/>
      <c r="AM55" s="49"/>
      <c r="AN55" s="49">
        <v>8</v>
      </c>
      <c r="AO55" s="49"/>
      <c r="AP55" s="95"/>
      <c r="AQ55" s="49">
        <v>8</v>
      </c>
      <c r="AR55" s="95"/>
      <c r="AS55" s="49">
        <v>8</v>
      </c>
      <c r="AT55" s="49">
        <v>8</v>
      </c>
      <c r="AU55" s="49">
        <v>8</v>
      </c>
      <c r="AV55" s="49">
        <v>8</v>
      </c>
      <c r="AW55" s="49">
        <v>8</v>
      </c>
      <c r="AX55" s="95"/>
      <c r="AY55" s="49">
        <v>8</v>
      </c>
      <c r="AZ55" s="95"/>
      <c r="BA55" s="49">
        <v>8</v>
      </c>
      <c r="BB55" s="49">
        <v>8</v>
      </c>
      <c r="BC55" s="95"/>
      <c r="BD55" s="82">
        <f t="shared" si="1"/>
        <v>80</v>
      </c>
      <c r="BE55" s="47"/>
      <c r="BF55" s="49"/>
      <c r="BG55" s="49"/>
      <c r="BH55" s="49"/>
      <c r="BI55" s="47"/>
      <c r="BJ55" s="95"/>
      <c r="BK55" s="47"/>
      <c r="BL55" s="82">
        <f t="shared" si="3"/>
        <v>0</v>
      </c>
      <c r="BM55" s="83">
        <f t="shared" si="2"/>
        <v>80</v>
      </c>
      <c r="BN55" s="147">
        <v>20</v>
      </c>
      <c r="BO55" s="625"/>
      <c r="BP55" s="98" t="s">
        <v>143</v>
      </c>
      <c r="BQ55" s="54"/>
      <c r="BR55" s="53"/>
    </row>
    <row r="56" spans="1:70" ht="15">
      <c r="A56" s="96">
        <v>18</v>
      </c>
      <c r="B56" s="608" t="s">
        <v>146</v>
      </c>
      <c r="C56" s="245" t="s">
        <v>112</v>
      </c>
      <c r="D56" s="47">
        <v>2</v>
      </c>
      <c r="E56" s="47"/>
      <c r="F56" s="47"/>
      <c r="G56" s="47"/>
      <c r="H56" s="47"/>
      <c r="I56" s="47"/>
      <c r="J56" s="47"/>
      <c r="K56" s="94"/>
      <c r="L56" s="47"/>
      <c r="M56" s="47"/>
      <c r="N56" s="47"/>
      <c r="O56" s="47"/>
      <c r="P56" s="47"/>
      <c r="Q56" s="95"/>
      <c r="R56" s="49"/>
      <c r="S56" s="47"/>
      <c r="T56" s="47"/>
      <c r="U56" s="47"/>
      <c r="V56" s="47"/>
      <c r="W56" s="94"/>
      <c r="X56" s="95"/>
      <c r="Y56" s="47"/>
      <c r="Z56" s="47"/>
      <c r="AA56" s="47"/>
      <c r="AB56" s="81">
        <f t="shared" si="0"/>
        <v>0</v>
      </c>
      <c r="AC56" s="49"/>
      <c r="AD56" s="49"/>
      <c r="AE56" s="49"/>
      <c r="AF56" s="49"/>
      <c r="AG56" s="49"/>
      <c r="AH56" s="47"/>
      <c r="AI56" s="49"/>
      <c r="AJ56" s="95"/>
      <c r="AK56" s="68"/>
      <c r="AL56" s="49"/>
      <c r="AM56" s="49"/>
      <c r="AN56" s="49"/>
      <c r="AO56" s="49"/>
      <c r="AP56" s="95"/>
      <c r="AQ56" s="49"/>
      <c r="AR56" s="95"/>
      <c r="AS56" s="49"/>
      <c r="AT56" s="49"/>
      <c r="AU56" s="49"/>
      <c r="AV56" s="49"/>
      <c r="AW56" s="49">
        <v>2</v>
      </c>
      <c r="AX56" s="95"/>
      <c r="AY56" s="49"/>
      <c r="AZ56" s="95"/>
      <c r="BA56" s="49"/>
      <c r="BB56" s="49"/>
      <c r="BC56" s="95"/>
      <c r="BD56" s="82">
        <f t="shared" si="1"/>
        <v>2</v>
      </c>
      <c r="BE56" s="47"/>
      <c r="BF56" s="49"/>
      <c r="BG56" s="49"/>
      <c r="BH56" s="49"/>
      <c r="BI56" s="47"/>
      <c r="BJ56" s="95"/>
      <c r="BK56" s="47"/>
      <c r="BL56" s="82">
        <f t="shared" si="3"/>
        <v>0</v>
      </c>
      <c r="BM56" s="83">
        <f t="shared" si="2"/>
        <v>2</v>
      </c>
      <c r="BN56" s="147">
        <v>0.5</v>
      </c>
      <c r="BO56" s="608" t="s">
        <v>146</v>
      </c>
      <c r="BP56" s="98" t="s">
        <v>112</v>
      </c>
      <c r="BQ56" s="54"/>
      <c r="BR56" s="53"/>
    </row>
    <row r="57" spans="1:70" ht="15">
      <c r="A57" s="99"/>
      <c r="B57" s="611"/>
      <c r="C57" s="243" t="s">
        <v>147</v>
      </c>
      <c r="D57" s="47">
        <v>2</v>
      </c>
      <c r="E57" s="47"/>
      <c r="F57" s="47"/>
      <c r="G57" s="47"/>
      <c r="H57" s="47"/>
      <c r="I57" s="47"/>
      <c r="J57" s="47"/>
      <c r="K57" s="94"/>
      <c r="L57" s="47"/>
      <c r="M57" s="47"/>
      <c r="N57" s="47"/>
      <c r="O57" s="47"/>
      <c r="P57" s="47"/>
      <c r="Q57" s="95"/>
      <c r="R57" s="49"/>
      <c r="S57" s="47"/>
      <c r="T57" s="47"/>
      <c r="U57" s="47"/>
      <c r="V57" s="47"/>
      <c r="W57" s="94"/>
      <c r="X57" s="95"/>
      <c r="Y57" s="47"/>
      <c r="Z57" s="47"/>
      <c r="AA57" s="47"/>
      <c r="AB57" s="81">
        <f t="shared" si="0"/>
        <v>0</v>
      </c>
      <c r="AC57" s="49"/>
      <c r="AD57" s="49"/>
      <c r="AE57" s="49"/>
      <c r="AF57" s="49"/>
      <c r="AG57" s="49"/>
      <c r="AH57" s="47"/>
      <c r="AI57" s="49"/>
      <c r="AJ57" s="95"/>
      <c r="AK57" s="68">
        <v>32</v>
      </c>
      <c r="AL57" s="49"/>
      <c r="AM57" s="49"/>
      <c r="AN57" s="49"/>
      <c r="AO57" s="49"/>
      <c r="AP57" s="95"/>
      <c r="AQ57" s="49"/>
      <c r="AR57" s="95"/>
      <c r="AS57" s="49"/>
      <c r="AT57" s="49">
        <v>20</v>
      </c>
      <c r="AU57" s="49"/>
      <c r="AV57" s="49"/>
      <c r="AW57" s="49">
        <v>24</v>
      </c>
      <c r="AX57" s="95"/>
      <c r="AY57" s="49"/>
      <c r="AZ57" s="95"/>
      <c r="BA57" s="49"/>
      <c r="BB57" s="49"/>
      <c r="BC57" s="95"/>
      <c r="BD57" s="82">
        <f t="shared" si="1"/>
        <v>76</v>
      </c>
      <c r="BE57" s="47"/>
      <c r="BF57" s="49"/>
      <c r="BG57" s="49"/>
      <c r="BH57" s="49"/>
      <c r="BI57" s="47"/>
      <c r="BJ57" s="95"/>
      <c r="BK57" s="47"/>
      <c r="BL57" s="82">
        <f t="shared" si="3"/>
        <v>0</v>
      </c>
      <c r="BM57" s="83">
        <f t="shared" si="2"/>
        <v>76</v>
      </c>
      <c r="BN57" s="147">
        <v>19</v>
      </c>
      <c r="BO57" s="623"/>
      <c r="BP57" s="86" t="s">
        <v>147</v>
      </c>
      <c r="BQ57" s="54"/>
      <c r="BR57" s="53"/>
    </row>
    <row r="58" spans="1:70" ht="15">
      <c r="A58" s="99"/>
      <c r="B58" s="611"/>
      <c r="C58" s="243" t="s">
        <v>114</v>
      </c>
      <c r="D58" s="47">
        <v>2</v>
      </c>
      <c r="E58" s="47"/>
      <c r="F58" s="47"/>
      <c r="G58" s="47"/>
      <c r="H58" s="47"/>
      <c r="I58" s="47"/>
      <c r="J58" s="47"/>
      <c r="K58" s="94"/>
      <c r="L58" s="47"/>
      <c r="M58" s="47"/>
      <c r="N58" s="47"/>
      <c r="O58" s="47"/>
      <c r="P58" s="47"/>
      <c r="Q58" s="95"/>
      <c r="R58" s="49"/>
      <c r="S58" s="47"/>
      <c r="T58" s="47"/>
      <c r="U58" s="47"/>
      <c r="V58" s="47"/>
      <c r="W58" s="94"/>
      <c r="X58" s="95"/>
      <c r="Y58" s="47"/>
      <c r="Z58" s="47"/>
      <c r="AA58" s="47"/>
      <c r="AB58" s="81">
        <f t="shared" si="0"/>
        <v>0</v>
      </c>
      <c r="AC58" s="49"/>
      <c r="AD58" s="49"/>
      <c r="AE58" s="49"/>
      <c r="AF58" s="49"/>
      <c r="AG58" s="49"/>
      <c r="AH58" s="47"/>
      <c r="AI58" s="49"/>
      <c r="AJ58" s="95"/>
      <c r="AK58" s="68"/>
      <c r="AL58" s="49"/>
      <c r="AM58" s="49"/>
      <c r="AN58" s="49"/>
      <c r="AO58" s="49"/>
      <c r="AP58" s="95"/>
      <c r="AQ58" s="49"/>
      <c r="AR58" s="95"/>
      <c r="AS58" s="49"/>
      <c r="AT58" s="49"/>
      <c r="AU58" s="49"/>
      <c r="AV58" s="49"/>
      <c r="AW58" s="49"/>
      <c r="AX58" s="95"/>
      <c r="AY58" s="49"/>
      <c r="AZ58" s="95"/>
      <c r="BA58" s="49"/>
      <c r="BB58" s="49"/>
      <c r="BC58" s="95"/>
      <c r="BD58" s="82">
        <f t="shared" si="1"/>
        <v>0</v>
      </c>
      <c r="BE58" s="47"/>
      <c r="BF58" s="49"/>
      <c r="BG58" s="49"/>
      <c r="BH58" s="49"/>
      <c r="BI58" s="47"/>
      <c r="BJ58" s="95"/>
      <c r="BK58" s="47"/>
      <c r="BL58" s="82">
        <f t="shared" si="3"/>
        <v>0</v>
      </c>
      <c r="BM58" s="83">
        <f t="shared" si="2"/>
        <v>0</v>
      </c>
      <c r="BN58" s="147">
        <v>0</v>
      </c>
      <c r="BO58" s="623"/>
      <c r="BP58" s="86" t="s">
        <v>114</v>
      </c>
      <c r="BQ58" s="54"/>
      <c r="BR58" s="53"/>
    </row>
    <row r="59" spans="1:70" ht="15">
      <c r="A59" s="100"/>
      <c r="B59" s="613"/>
      <c r="C59" s="243" t="s">
        <v>148</v>
      </c>
      <c r="D59" s="47">
        <v>2</v>
      </c>
      <c r="E59" s="47"/>
      <c r="F59" s="47"/>
      <c r="G59" s="47"/>
      <c r="H59" s="47"/>
      <c r="I59" s="47"/>
      <c r="J59" s="47"/>
      <c r="K59" s="94"/>
      <c r="L59" s="47"/>
      <c r="M59" s="47"/>
      <c r="N59" s="47"/>
      <c r="O59" s="47"/>
      <c r="P59" s="47"/>
      <c r="Q59" s="95"/>
      <c r="R59" s="49"/>
      <c r="S59" s="47"/>
      <c r="T59" s="47"/>
      <c r="U59" s="47"/>
      <c r="V59" s="47"/>
      <c r="W59" s="94"/>
      <c r="X59" s="95"/>
      <c r="Y59" s="47"/>
      <c r="Z59" s="47"/>
      <c r="AA59" s="47"/>
      <c r="AB59" s="81">
        <f t="shared" si="0"/>
        <v>0</v>
      </c>
      <c r="AC59" s="49"/>
      <c r="AD59" s="49"/>
      <c r="AE59" s="49"/>
      <c r="AF59" s="49"/>
      <c r="AG59" s="49"/>
      <c r="AH59" s="47"/>
      <c r="AI59" s="49"/>
      <c r="AJ59" s="95"/>
      <c r="AK59" s="68">
        <v>4</v>
      </c>
      <c r="AL59" s="49"/>
      <c r="AM59" s="49"/>
      <c r="AN59" s="49"/>
      <c r="AO59" s="49"/>
      <c r="AP59" s="95"/>
      <c r="AQ59" s="49"/>
      <c r="AR59" s="95"/>
      <c r="AS59" s="49"/>
      <c r="AT59" s="49"/>
      <c r="AU59" s="49"/>
      <c r="AV59" s="49"/>
      <c r="AW59" s="49"/>
      <c r="AX59" s="95"/>
      <c r="AY59" s="49"/>
      <c r="AZ59" s="95"/>
      <c r="BA59" s="49">
        <v>2</v>
      </c>
      <c r="BB59" s="49">
        <v>2</v>
      </c>
      <c r="BC59" s="95"/>
      <c r="BD59" s="82">
        <f t="shared" si="1"/>
        <v>8</v>
      </c>
      <c r="BE59" s="47"/>
      <c r="BF59" s="49"/>
      <c r="BG59" s="49"/>
      <c r="BH59" s="49"/>
      <c r="BI59" s="47"/>
      <c r="BJ59" s="95"/>
      <c r="BK59" s="47"/>
      <c r="BL59" s="82">
        <f t="shared" si="3"/>
        <v>0</v>
      </c>
      <c r="BM59" s="83">
        <f t="shared" si="2"/>
        <v>8</v>
      </c>
      <c r="BN59" s="147">
        <v>1.5</v>
      </c>
      <c r="BO59" s="609"/>
      <c r="BP59" s="86" t="s">
        <v>148</v>
      </c>
      <c r="BQ59" s="54"/>
      <c r="BR59" s="53"/>
    </row>
    <row r="60" spans="1:70" ht="15">
      <c r="A60" s="610">
        <v>18</v>
      </c>
      <c r="B60" s="608" t="s">
        <v>149</v>
      </c>
      <c r="C60" s="245" t="s">
        <v>112</v>
      </c>
      <c r="D60" s="47" t="s">
        <v>105</v>
      </c>
      <c r="E60" s="47"/>
      <c r="F60" s="47"/>
      <c r="G60" s="47"/>
      <c r="H60" s="47"/>
      <c r="I60" s="47"/>
      <c r="J60" s="47"/>
      <c r="K60" s="94"/>
      <c r="L60" s="47"/>
      <c r="M60" s="47"/>
      <c r="N60" s="47"/>
      <c r="O60" s="47"/>
      <c r="P60" s="47"/>
      <c r="Q60" s="95"/>
      <c r="R60" s="49"/>
      <c r="S60" s="47"/>
      <c r="T60" s="47"/>
      <c r="U60" s="47"/>
      <c r="V60" s="47"/>
      <c r="W60" s="94"/>
      <c r="X60" s="95"/>
      <c r="Y60" s="47"/>
      <c r="Z60" s="47"/>
      <c r="AA60" s="47"/>
      <c r="AB60" s="81">
        <f t="shared" si="0"/>
        <v>0</v>
      </c>
      <c r="AC60" s="49"/>
      <c r="AD60" s="49"/>
      <c r="AE60" s="49"/>
      <c r="AF60" s="49"/>
      <c r="AG60" s="49"/>
      <c r="AH60" s="47"/>
      <c r="AI60" s="49"/>
      <c r="AJ60" s="95"/>
      <c r="AK60" s="68"/>
      <c r="AL60" s="49"/>
      <c r="AM60" s="49"/>
      <c r="AN60" s="49"/>
      <c r="AO60" s="49"/>
      <c r="AP60" s="95"/>
      <c r="AQ60" s="49"/>
      <c r="AR60" s="95"/>
      <c r="AS60" s="49"/>
      <c r="AT60" s="49"/>
      <c r="AU60" s="49"/>
      <c r="AV60" s="49"/>
      <c r="AW60" s="49"/>
      <c r="AX60" s="95"/>
      <c r="AY60" s="49"/>
      <c r="AZ60" s="95"/>
      <c r="BA60" s="49"/>
      <c r="BB60" s="49"/>
      <c r="BC60" s="95"/>
      <c r="BD60" s="82">
        <f t="shared" si="1"/>
        <v>0</v>
      </c>
      <c r="BE60" s="47"/>
      <c r="BF60" s="49"/>
      <c r="BG60" s="49"/>
      <c r="BH60" s="49">
        <v>4</v>
      </c>
      <c r="BI60" s="47"/>
      <c r="BJ60" s="95"/>
      <c r="BK60" s="47">
        <v>4</v>
      </c>
      <c r="BL60" s="82">
        <f t="shared" si="3"/>
        <v>8</v>
      </c>
      <c r="BM60" s="83">
        <f t="shared" si="2"/>
        <v>8</v>
      </c>
      <c r="BN60" s="147">
        <v>2</v>
      </c>
      <c r="BO60" s="608" t="s">
        <v>149</v>
      </c>
      <c r="BP60" s="98" t="s">
        <v>112</v>
      </c>
      <c r="BQ60" s="54"/>
      <c r="BR60" s="53"/>
    </row>
    <row r="61" spans="1:70" ht="15">
      <c r="A61" s="611"/>
      <c r="B61" s="612"/>
      <c r="C61" s="245" t="s">
        <v>150</v>
      </c>
      <c r="D61" s="47" t="s">
        <v>105</v>
      </c>
      <c r="E61" s="47"/>
      <c r="F61" s="47"/>
      <c r="G61" s="47"/>
      <c r="H61" s="47"/>
      <c r="I61" s="47"/>
      <c r="J61" s="47"/>
      <c r="K61" s="94"/>
      <c r="L61" s="47"/>
      <c r="M61" s="47"/>
      <c r="N61" s="47"/>
      <c r="O61" s="47"/>
      <c r="P61" s="47"/>
      <c r="Q61" s="95"/>
      <c r="R61" s="49"/>
      <c r="S61" s="47"/>
      <c r="T61" s="47"/>
      <c r="U61" s="47"/>
      <c r="V61" s="47"/>
      <c r="W61" s="94"/>
      <c r="X61" s="95"/>
      <c r="Y61" s="47"/>
      <c r="Z61" s="47"/>
      <c r="AA61" s="47"/>
      <c r="AB61" s="81">
        <f t="shared" si="0"/>
        <v>0</v>
      </c>
      <c r="AC61" s="49"/>
      <c r="AD61" s="49"/>
      <c r="AE61" s="49"/>
      <c r="AF61" s="49"/>
      <c r="AG61" s="49"/>
      <c r="AH61" s="47"/>
      <c r="AI61" s="49"/>
      <c r="AJ61" s="95"/>
      <c r="AK61" s="68"/>
      <c r="AL61" s="49"/>
      <c r="AM61" s="49"/>
      <c r="AN61" s="49"/>
      <c r="AO61" s="49"/>
      <c r="AP61" s="95"/>
      <c r="AQ61" s="49"/>
      <c r="AR61" s="95"/>
      <c r="AS61" s="49">
        <v>8</v>
      </c>
      <c r="AT61" s="49">
        <v>8</v>
      </c>
      <c r="AU61" s="49">
        <v>8</v>
      </c>
      <c r="AV61" s="49">
        <v>8</v>
      </c>
      <c r="AW61" s="49"/>
      <c r="AX61" s="95"/>
      <c r="AY61" s="49"/>
      <c r="AZ61" s="95"/>
      <c r="BA61" s="49"/>
      <c r="BB61" s="49"/>
      <c r="BC61" s="95"/>
      <c r="BD61" s="82">
        <f t="shared" si="1"/>
        <v>32</v>
      </c>
      <c r="BE61" s="47"/>
      <c r="BF61" s="49"/>
      <c r="BG61" s="49"/>
      <c r="BH61" s="49">
        <v>8</v>
      </c>
      <c r="BI61" s="47">
        <v>4</v>
      </c>
      <c r="BJ61" s="95"/>
      <c r="BK61" s="47">
        <v>8</v>
      </c>
      <c r="BL61" s="82">
        <f t="shared" si="3"/>
        <v>20</v>
      </c>
      <c r="BM61" s="83">
        <f t="shared" si="2"/>
        <v>52</v>
      </c>
      <c r="BN61" s="147">
        <v>13</v>
      </c>
      <c r="BO61" s="612"/>
      <c r="BP61" s="98" t="s">
        <v>150</v>
      </c>
      <c r="BQ61" s="54"/>
      <c r="BR61" s="53"/>
    </row>
    <row r="62" spans="1:70" ht="15">
      <c r="A62" s="611"/>
      <c r="B62" s="612"/>
      <c r="C62" s="245" t="s">
        <v>143</v>
      </c>
      <c r="D62" s="47" t="s">
        <v>105</v>
      </c>
      <c r="E62" s="47"/>
      <c r="F62" s="47"/>
      <c r="G62" s="47"/>
      <c r="H62" s="47"/>
      <c r="I62" s="47"/>
      <c r="J62" s="47"/>
      <c r="K62" s="94"/>
      <c r="L62" s="47"/>
      <c r="M62" s="47"/>
      <c r="N62" s="47"/>
      <c r="O62" s="47"/>
      <c r="P62" s="47"/>
      <c r="Q62" s="95"/>
      <c r="R62" s="49"/>
      <c r="S62" s="47"/>
      <c r="T62" s="47"/>
      <c r="U62" s="47"/>
      <c r="V62" s="47"/>
      <c r="W62" s="94"/>
      <c r="X62" s="95"/>
      <c r="Y62" s="47"/>
      <c r="Z62" s="47"/>
      <c r="AA62" s="47"/>
      <c r="AB62" s="81">
        <f t="shared" si="0"/>
        <v>0</v>
      </c>
      <c r="AC62" s="49"/>
      <c r="AD62" s="49"/>
      <c r="AE62" s="49"/>
      <c r="AF62" s="49"/>
      <c r="AG62" s="49"/>
      <c r="AH62" s="47"/>
      <c r="AI62" s="49"/>
      <c r="AJ62" s="95"/>
      <c r="AK62" s="68"/>
      <c r="AL62" s="49"/>
      <c r="AM62" s="49"/>
      <c r="AN62" s="49"/>
      <c r="AO62" s="49"/>
      <c r="AP62" s="95"/>
      <c r="AQ62" s="49"/>
      <c r="AR62" s="95"/>
      <c r="AS62" s="49"/>
      <c r="AT62" s="49"/>
      <c r="AU62" s="49"/>
      <c r="AV62" s="49"/>
      <c r="AW62" s="49"/>
      <c r="AX62" s="95"/>
      <c r="AY62" s="49"/>
      <c r="AZ62" s="95"/>
      <c r="BA62" s="49"/>
      <c r="BB62" s="49"/>
      <c r="BC62" s="95"/>
      <c r="BD62" s="82">
        <f t="shared" si="1"/>
        <v>0</v>
      </c>
      <c r="BE62" s="47"/>
      <c r="BF62" s="49"/>
      <c r="BG62" s="49"/>
      <c r="BH62" s="49"/>
      <c r="BI62" s="47"/>
      <c r="BJ62" s="95"/>
      <c r="BK62" s="47"/>
      <c r="BL62" s="82">
        <f t="shared" si="3"/>
        <v>0</v>
      </c>
      <c r="BM62" s="83">
        <f t="shared" si="2"/>
        <v>0</v>
      </c>
      <c r="BN62" s="147">
        <v>0</v>
      </c>
      <c r="BO62" s="612"/>
      <c r="BP62" s="98" t="s">
        <v>143</v>
      </c>
      <c r="BQ62" s="54"/>
      <c r="BR62" s="53"/>
    </row>
    <row r="63" spans="1:70" ht="15">
      <c r="A63" s="99"/>
      <c r="B63" s="613"/>
      <c r="C63" s="245" t="s">
        <v>114</v>
      </c>
      <c r="D63" s="47" t="s">
        <v>105</v>
      </c>
      <c r="E63" s="47"/>
      <c r="F63" s="47"/>
      <c r="G63" s="47"/>
      <c r="H63" s="47"/>
      <c r="I63" s="47"/>
      <c r="J63" s="47"/>
      <c r="K63" s="94"/>
      <c r="L63" s="47"/>
      <c r="M63" s="47"/>
      <c r="N63" s="47"/>
      <c r="O63" s="47"/>
      <c r="P63" s="47"/>
      <c r="Q63" s="95"/>
      <c r="R63" s="49"/>
      <c r="S63" s="47"/>
      <c r="T63" s="47"/>
      <c r="U63" s="47"/>
      <c r="V63" s="47"/>
      <c r="W63" s="94"/>
      <c r="X63" s="95"/>
      <c r="Y63" s="47"/>
      <c r="Z63" s="47"/>
      <c r="AA63" s="47"/>
      <c r="AB63" s="81">
        <f t="shared" si="0"/>
        <v>0</v>
      </c>
      <c r="AC63" s="49"/>
      <c r="AD63" s="49"/>
      <c r="AE63" s="49"/>
      <c r="AF63" s="49"/>
      <c r="AG63" s="49"/>
      <c r="AH63" s="47"/>
      <c r="AI63" s="49"/>
      <c r="AJ63" s="95"/>
      <c r="AK63" s="68"/>
      <c r="AL63" s="49"/>
      <c r="AM63" s="49"/>
      <c r="AN63" s="49"/>
      <c r="AO63" s="49"/>
      <c r="AP63" s="95"/>
      <c r="AQ63" s="49"/>
      <c r="AR63" s="95"/>
      <c r="AS63" s="49"/>
      <c r="AT63" s="49"/>
      <c r="AU63" s="49"/>
      <c r="AV63" s="49"/>
      <c r="AW63" s="49"/>
      <c r="AX63" s="95"/>
      <c r="AY63" s="49"/>
      <c r="AZ63" s="95">
        <v>12</v>
      </c>
      <c r="BA63" s="49"/>
      <c r="BB63" s="49"/>
      <c r="BC63" s="95">
        <v>6</v>
      </c>
      <c r="BD63" s="82">
        <f t="shared" si="1"/>
        <v>18</v>
      </c>
      <c r="BE63" s="47"/>
      <c r="BF63" s="49"/>
      <c r="BG63" s="49"/>
      <c r="BH63" s="49"/>
      <c r="BI63" s="47"/>
      <c r="BJ63" s="95">
        <v>8</v>
      </c>
      <c r="BK63" s="47"/>
      <c r="BL63" s="82">
        <f t="shared" si="3"/>
        <v>8</v>
      </c>
      <c r="BM63" s="83">
        <f t="shared" si="2"/>
        <v>26</v>
      </c>
      <c r="BN63" s="147">
        <v>6.5</v>
      </c>
      <c r="BO63" s="609"/>
      <c r="BP63" s="98" t="s">
        <v>114</v>
      </c>
      <c r="BQ63" s="54"/>
      <c r="BR63" s="53"/>
    </row>
    <row r="64" spans="1:70" ht="15">
      <c r="A64" s="610">
        <v>20</v>
      </c>
      <c r="B64" s="615" t="s">
        <v>151</v>
      </c>
      <c r="C64" s="246"/>
      <c r="D64" s="47" t="s">
        <v>105</v>
      </c>
      <c r="E64" s="47"/>
      <c r="F64" s="47"/>
      <c r="G64" s="47"/>
      <c r="H64" s="47"/>
      <c r="I64" s="47"/>
      <c r="J64" s="47"/>
      <c r="K64" s="94"/>
      <c r="L64" s="47"/>
      <c r="M64" s="47"/>
      <c r="N64" s="47"/>
      <c r="O64" s="47"/>
      <c r="P64" s="47"/>
      <c r="Q64" s="95"/>
      <c r="R64" s="49"/>
      <c r="S64" s="47"/>
      <c r="T64" s="47"/>
      <c r="U64" s="47"/>
      <c r="V64" s="47"/>
      <c r="W64" s="94"/>
      <c r="X64" s="95"/>
      <c r="Y64" s="47"/>
      <c r="Z64" s="47"/>
      <c r="AA64" s="47"/>
      <c r="AB64" s="81">
        <f t="shared" si="0"/>
        <v>0</v>
      </c>
      <c r="AC64" s="49"/>
      <c r="AD64" s="49"/>
      <c r="AE64" s="49"/>
      <c r="AF64" s="49"/>
      <c r="AG64" s="49"/>
      <c r="AH64" s="47"/>
      <c r="AI64" s="49"/>
      <c r="AJ64" s="95"/>
      <c r="AK64" s="68"/>
      <c r="AL64" s="49"/>
      <c r="AM64" s="49"/>
      <c r="AN64" s="49"/>
      <c r="AO64" s="49"/>
      <c r="AP64" s="95"/>
      <c r="AQ64" s="49"/>
      <c r="AR64" s="95"/>
      <c r="AS64" s="49"/>
      <c r="AT64" s="49"/>
      <c r="AU64" s="49"/>
      <c r="AV64" s="49"/>
      <c r="AW64" s="49"/>
      <c r="AX64" s="95"/>
      <c r="AY64" s="49"/>
      <c r="AZ64" s="95"/>
      <c r="BA64" s="49"/>
      <c r="BB64" s="49"/>
      <c r="BC64" s="95"/>
      <c r="BD64" s="82">
        <f t="shared" si="1"/>
        <v>0</v>
      </c>
      <c r="BE64" s="47"/>
      <c r="BF64" s="49"/>
      <c r="BG64" s="49"/>
      <c r="BH64" s="49"/>
      <c r="BI64" s="47"/>
      <c r="BJ64" s="95"/>
      <c r="BK64" s="47"/>
      <c r="BL64" s="82">
        <f t="shared" si="3"/>
        <v>0</v>
      </c>
      <c r="BM64" s="83">
        <f t="shared" si="2"/>
        <v>0</v>
      </c>
      <c r="BN64" s="147">
        <v>0</v>
      </c>
      <c r="BO64" s="615" t="s">
        <v>151</v>
      </c>
      <c r="BP64" s="104"/>
      <c r="BQ64" s="54"/>
      <c r="BR64" s="53"/>
    </row>
    <row r="65" spans="1:70" ht="15">
      <c r="A65" s="611"/>
      <c r="B65" s="616"/>
      <c r="C65" s="246" t="s">
        <v>112</v>
      </c>
      <c r="D65" s="47" t="s">
        <v>105</v>
      </c>
      <c r="E65" s="47"/>
      <c r="F65" s="47"/>
      <c r="G65" s="47"/>
      <c r="H65" s="47"/>
      <c r="I65" s="47"/>
      <c r="J65" s="47"/>
      <c r="K65" s="94"/>
      <c r="L65" s="47"/>
      <c r="M65" s="47"/>
      <c r="N65" s="47"/>
      <c r="O65" s="47"/>
      <c r="P65" s="47"/>
      <c r="Q65" s="95"/>
      <c r="R65" s="49"/>
      <c r="S65" s="47"/>
      <c r="T65" s="47"/>
      <c r="U65" s="47"/>
      <c r="V65" s="47"/>
      <c r="W65" s="94"/>
      <c r="X65" s="95"/>
      <c r="Y65" s="47"/>
      <c r="Z65" s="47"/>
      <c r="AA65" s="47"/>
      <c r="AB65" s="81">
        <f t="shared" si="0"/>
        <v>0</v>
      </c>
      <c r="AC65" s="49"/>
      <c r="AD65" s="49"/>
      <c r="AE65" s="49"/>
      <c r="AF65" s="49"/>
      <c r="AG65" s="49"/>
      <c r="AH65" s="47"/>
      <c r="AI65" s="49"/>
      <c r="AJ65" s="95"/>
      <c r="AK65" s="68"/>
      <c r="AL65" s="49"/>
      <c r="AM65" s="49"/>
      <c r="AN65" s="49"/>
      <c r="AO65" s="49"/>
      <c r="AP65" s="95"/>
      <c r="AQ65" s="49"/>
      <c r="AR65" s="95"/>
      <c r="AS65" s="49"/>
      <c r="AT65" s="49"/>
      <c r="AU65" s="49"/>
      <c r="AV65" s="49"/>
      <c r="AW65" s="49"/>
      <c r="AX65" s="95"/>
      <c r="AY65" s="49"/>
      <c r="AZ65" s="95"/>
      <c r="BA65" s="49"/>
      <c r="BB65" s="49"/>
      <c r="BC65" s="95"/>
      <c r="BD65" s="82">
        <f t="shared" si="1"/>
        <v>0</v>
      </c>
      <c r="BE65" s="47"/>
      <c r="BF65" s="49"/>
      <c r="BG65" s="49"/>
      <c r="BH65" s="49"/>
      <c r="BI65" s="47">
        <v>4</v>
      </c>
      <c r="BJ65" s="95"/>
      <c r="BK65" s="47"/>
      <c r="BL65" s="82">
        <f t="shared" si="3"/>
        <v>4</v>
      </c>
      <c r="BM65" s="83">
        <f t="shared" si="2"/>
        <v>4</v>
      </c>
      <c r="BN65" s="147">
        <v>1</v>
      </c>
      <c r="BO65" s="616"/>
      <c r="BP65" s="104" t="s">
        <v>112</v>
      </c>
      <c r="BQ65" s="54"/>
      <c r="BR65" s="53"/>
    </row>
    <row r="66" spans="1:70" ht="15">
      <c r="A66" s="613"/>
      <c r="B66" s="617"/>
      <c r="C66" s="246" t="s">
        <v>152</v>
      </c>
      <c r="D66" s="47" t="s">
        <v>105</v>
      </c>
      <c r="E66" s="47"/>
      <c r="F66" s="47"/>
      <c r="G66" s="47"/>
      <c r="H66" s="47"/>
      <c r="I66" s="47"/>
      <c r="J66" s="47"/>
      <c r="K66" s="94"/>
      <c r="L66" s="47"/>
      <c r="M66" s="47"/>
      <c r="N66" s="47"/>
      <c r="O66" s="47"/>
      <c r="P66" s="47"/>
      <c r="Q66" s="95"/>
      <c r="R66" s="49"/>
      <c r="S66" s="47"/>
      <c r="T66" s="47"/>
      <c r="U66" s="47"/>
      <c r="V66" s="47"/>
      <c r="W66" s="94"/>
      <c r="X66" s="95"/>
      <c r="Y66" s="47"/>
      <c r="Z66" s="47"/>
      <c r="AA66" s="47"/>
      <c r="AB66" s="81">
        <f t="shared" si="0"/>
        <v>0</v>
      </c>
      <c r="AC66" s="49"/>
      <c r="AD66" s="49">
        <v>12</v>
      </c>
      <c r="AE66" s="49"/>
      <c r="AF66" s="49">
        <v>12</v>
      </c>
      <c r="AG66" s="49"/>
      <c r="AH66" s="47"/>
      <c r="AI66" s="49">
        <v>12</v>
      </c>
      <c r="AJ66" s="95"/>
      <c r="AK66" s="68"/>
      <c r="AL66" s="49"/>
      <c r="AM66" s="49"/>
      <c r="AN66" s="49"/>
      <c r="AO66" s="49">
        <v>12</v>
      </c>
      <c r="AP66" s="95"/>
      <c r="AQ66" s="49">
        <v>12</v>
      </c>
      <c r="AR66" s="95"/>
      <c r="AS66" s="49">
        <v>12</v>
      </c>
      <c r="AT66" s="49"/>
      <c r="AU66" s="49">
        <v>12</v>
      </c>
      <c r="AV66" s="49"/>
      <c r="AW66" s="49"/>
      <c r="AX66" s="95"/>
      <c r="AY66" s="49"/>
      <c r="AZ66" s="95"/>
      <c r="BA66" s="49"/>
      <c r="BB66" s="49"/>
      <c r="BC66" s="95"/>
      <c r="BD66" s="82">
        <f t="shared" si="1"/>
        <v>84</v>
      </c>
      <c r="BE66" s="47"/>
      <c r="BF66" s="49"/>
      <c r="BG66" s="49">
        <v>12</v>
      </c>
      <c r="BH66" s="49"/>
      <c r="BI66" s="47">
        <v>12</v>
      </c>
      <c r="BJ66" s="95"/>
      <c r="BK66" s="47">
        <v>12</v>
      </c>
      <c r="BL66" s="82">
        <f t="shared" si="3"/>
        <v>36</v>
      </c>
      <c r="BM66" s="83">
        <f t="shared" si="2"/>
        <v>120</v>
      </c>
      <c r="BN66" s="147">
        <v>30</v>
      </c>
      <c r="BO66" s="617"/>
      <c r="BP66" s="104" t="s">
        <v>152</v>
      </c>
      <c r="BQ66" s="54"/>
      <c r="BR66" s="53"/>
    </row>
    <row r="67" spans="1:70" ht="15">
      <c r="A67" s="91">
        <v>21</v>
      </c>
      <c r="B67" s="92" t="s">
        <v>153</v>
      </c>
      <c r="C67" s="245" t="s">
        <v>123</v>
      </c>
      <c r="D67" s="49">
        <v>2</v>
      </c>
      <c r="E67" s="47"/>
      <c r="F67" s="47"/>
      <c r="G67" s="47"/>
      <c r="H67" s="47"/>
      <c r="I67" s="47"/>
      <c r="J67" s="47"/>
      <c r="K67" s="94"/>
      <c r="L67" s="47"/>
      <c r="M67" s="47"/>
      <c r="N67" s="47"/>
      <c r="O67" s="47"/>
      <c r="P67" s="47"/>
      <c r="Q67" s="95"/>
      <c r="R67" s="49"/>
      <c r="S67" s="47"/>
      <c r="T67" s="47"/>
      <c r="U67" s="47">
        <v>80</v>
      </c>
      <c r="V67" s="47"/>
      <c r="W67" s="94"/>
      <c r="X67" s="95"/>
      <c r="Y67" s="47"/>
      <c r="Z67" s="47"/>
      <c r="AA67" s="47"/>
      <c r="AB67" s="81">
        <f t="shared" si="0"/>
        <v>80</v>
      </c>
      <c r="AC67" s="49"/>
      <c r="AD67" s="49"/>
      <c r="AE67" s="49"/>
      <c r="AF67" s="49"/>
      <c r="AG67" s="49"/>
      <c r="AH67" s="47"/>
      <c r="AI67" s="49"/>
      <c r="AJ67" s="95"/>
      <c r="AK67" s="68"/>
      <c r="AL67" s="49"/>
      <c r="AM67" s="49"/>
      <c r="AN67" s="49"/>
      <c r="AO67" s="49"/>
      <c r="AP67" s="95"/>
      <c r="AQ67" s="49"/>
      <c r="AR67" s="95"/>
      <c r="AS67" s="49"/>
      <c r="AT67" s="49"/>
      <c r="AU67" s="49"/>
      <c r="AV67" s="49"/>
      <c r="AW67" s="49"/>
      <c r="AX67" s="95"/>
      <c r="AY67" s="49"/>
      <c r="AZ67" s="95"/>
      <c r="BA67" s="49"/>
      <c r="BB67" s="49"/>
      <c r="BC67" s="95"/>
      <c r="BD67" s="82">
        <f t="shared" si="1"/>
        <v>0</v>
      </c>
      <c r="BE67" s="47"/>
      <c r="BF67" s="49"/>
      <c r="BG67" s="49"/>
      <c r="BH67" s="49"/>
      <c r="BI67" s="47"/>
      <c r="BJ67" s="95"/>
      <c r="BK67" s="47"/>
      <c r="BL67" s="82">
        <f t="shared" si="3"/>
        <v>0</v>
      </c>
      <c r="BM67" s="83">
        <f t="shared" si="2"/>
        <v>80</v>
      </c>
      <c r="BN67" s="147">
        <v>20</v>
      </c>
      <c r="BO67" s="92" t="s">
        <v>153</v>
      </c>
      <c r="BP67" s="98" t="s">
        <v>123</v>
      </c>
      <c r="BQ67" s="54"/>
      <c r="BR67" s="53"/>
    </row>
    <row r="68" spans="1:70" ht="15">
      <c r="A68" s="91">
        <v>22</v>
      </c>
      <c r="B68" s="92" t="s">
        <v>154</v>
      </c>
      <c r="C68" s="245" t="s">
        <v>155</v>
      </c>
      <c r="D68" s="47" t="s">
        <v>105</v>
      </c>
      <c r="E68" s="47">
        <v>4</v>
      </c>
      <c r="F68" s="47">
        <v>4</v>
      </c>
      <c r="G68" s="47"/>
      <c r="H68" s="47"/>
      <c r="I68" s="47"/>
      <c r="J68" s="47"/>
      <c r="K68" s="94">
        <v>4</v>
      </c>
      <c r="L68" s="47">
        <v>4</v>
      </c>
      <c r="M68" s="47"/>
      <c r="N68" s="47"/>
      <c r="O68" s="47"/>
      <c r="P68" s="47">
        <v>4</v>
      </c>
      <c r="Q68" s="95"/>
      <c r="R68" s="49"/>
      <c r="S68" s="47"/>
      <c r="T68" s="47"/>
      <c r="U68" s="47"/>
      <c r="V68" s="47"/>
      <c r="W68" s="94">
        <v>4</v>
      </c>
      <c r="X68" s="95"/>
      <c r="Y68" s="47">
        <v>4</v>
      </c>
      <c r="Z68" s="47">
        <v>4</v>
      </c>
      <c r="AA68" s="47"/>
      <c r="AB68" s="81">
        <f t="shared" si="0"/>
        <v>32</v>
      </c>
      <c r="AC68" s="49">
        <v>4</v>
      </c>
      <c r="AD68" s="49">
        <v>4</v>
      </c>
      <c r="AE68" s="49">
        <v>4</v>
      </c>
      <c r="AF68" s="49">
        <v>4</v>
      </c>
      <c r="AG68" s="49">
        <v>4</v>
      </c>
      <c r="AH68" s="47">
        <v>4</v>
      </c>
      <c r="AI68" s="49">
        <v>4</v>
      </c>
      <c r="AJ68" s="95"/>
      <c r="AK68" s="68">
        <v>4</v>
      </c>
      <c r="AL68" s="49">
        <v>4</v>
      </c>
      <c r="AM68" s="49">
        <v>4</v>
      </c>
      <c r="AN68" s="49">
        <v>4</v>
      </c>
      <c r="AO68" s="49">
        <v>4</v>
      </c>
      <c r="AP68" s="95"/>
      <c r="AQ68" s="49">
        <v>4</v>
      </c>
      <c r="AR68" s="95"/>
      <c r="AS68" s="49"/>
      <c r="AT68" s="49"/>
      <c r="AU68" s="49"/>
      <c r="AV68" s="49"/>
      <c r="AW68" s="49"/>
      <c r="AX68" s="95"/>
      <c r="AY68" s="49"/>
      <c r="AZ68" s="95"/>
      <c r="BA68" s="49"/>
      <c r="BB68" s="49"/>
      <c r="BC68" s="95"/>
      <c r="BD68" s="82">
        <f t="shared" si="1"/>
        <v>52</v>
      </c>
      <c r="BE68" s="47"/>
      <c r="BF68" s="49"/>
      <c r="BG68" s="49"/>
      <c r="BH68" s="49"/>
      <c r="BI68" s="47"/>
      <c r="BJ68" s="95"/>
      <c r="BK68" s="47"/>
      <c r="BL68" s="82">
        <f t="shared" si="3"/>
        <v>0</v>
      </c>
      <c r="BM68" s="83">
        <f t="shared" si="2"/>
        <v>84</v>
      </c>
      <c r="BN68" s="147">
        <v>21</v>
      </c>
      <c r="BO68" s="92" t="s">
        <v>154</v>
      </c>
      <c r="BP68" s="98" t="s">
        <v>155</v>
      </c>
      <c r="BQ68" s="54"/>
      <c r="BR68" s="53"/>
    </row>
    <row r="69" spans="1:70" ht="15">
      <c r="A69" s="96">
        <v>23</v>
      </c>
      <c r="B69" s="103" t="s">
        <v>156</v>
      </c>
      <c r="C69" s="245" t="s">
        <v>157</v>
      </c>
      <c r="D69" s="47"/>
      <c r="E69" s="47"/>
      <c r="F69" s="47"/>
      <c r="G69" s="47"/>
      <c r="H69" s="47"/>
      <c r="I69" s="47"/>
      <c r="J69" s="47"/>
      <c r="K69" s="94"/>
      <c r="L69" s="47"/>
      <c r="M69" s="47"/>
      <c r="N69" s="47"/>
      <c r="O69" s="47"/>
      <c r="P69" s="47"/>
      <c r="Q69" s="95"/>
      <c r="R69" s="49"/>
      <c r="S69" s="47"/>
      <c r="T69" s="47"/>
      <c r="U69" s="47"/>
      <c r="V69" s="47">
        <v>8</v>
      </c>
      <c r="W69" s="94">
        <v>8</v>
      </c>
      <c r="X69" s="95"/>
      <c r="Y69" s="47">
        <v>8</v>
      </c>
      <c r="Z69" s="47">
        <v>8</v>
      </c>
      <c r="AA69" s="47">
        <v>8</v>
      </c>
      <c r="AB69" s="81">
        <f t="shared" si="0"/>
        <v>40</v>
      </c>
      <c r="AC69" s="49"/>
      <c r="AD69" s="49"/>
      <c r="AE69" s="49"/>
      <c r="AF69" s="49"/>
      <c r="AG69" s="49"/>
      <c r="AH69" s="47"/>
      <c r="AI69" s="49"/>
      <c r="AJ69" s="95"/>
      <c r="AK69" s="68"/>
      <c r="AL69" s="49"/>
      <c r="AM69" s="49"/>
      <c r="AN69" s="49"/>
      <c r="AO69" s="49"/>
      <c r="AP69" s="95"/>
      <c r="AQ69" s="49"/>
      <c r="AR69" s="95"/>
      <c r="AS69" s="49"/>
      <c r="AT69" s="49"/>
      <c r="AU69" s="49"/>
      <c r="AV69" s="49"/>
      <c r="AW69" s="49">
        <v>12</v>
      </c>
      <c r="AX69" s="95"/>
      <c r="AY69" s="49">
        <v>12</v>
      </c>
      <c r="AZ69" s="95"/>
      <c r="BA69" s="49">
        <v>12</v>
      </c>
      <c r="BB69" s="49">
        <v>12</v>
      </c>
      <c r="BC69" s="95"/>
      <c r="BD69" s="82">
        <f t="shared" si="1"/>
        <v>48</v>
      </c>
      <c r="BE69" s="47"/>
      <c r="BF69" s="49"/>
      <c r="BG69" s="49"/>
      <c r="BH69" s="49">
        <v>8</v>
      </c>
      <c r="BI69" s="47">
        <v>8</v>
      </c>
      <c r="BJ69" s="95"/>
      <c r="BK69" s="47"/>
      <c r="BL69" s="82">
        <f t="shared" si="3"/>
        <v>16</v>
      </c>
      <c r="BM69" s="83">
        <f t="shared" si="2"/>
        <v>104</v>
      </c>
      <c r="BN69" s="147">
        <v>20</v>
      </c>
      <c r="BO69" s="103" t="s">
        <v>156</v>
      </c>
      <c r="BP69" s="98" t="s">
        <v>157</v>
      </c>
      <c r="BQ69" s="54"/>
      <c r="BR69" s="53"/>
    </row>
    <row r="70" spans="1:70" ht="15">
      <c r="A70" s="100"/>
      <c r="B70" s="102"/>
      <c r="C70" s="245" t="s">
        <v>158</v>
      </c>
      <c r="D70" s="47"/>
      <c r="E70" s="47"/>
      <c r="F70" s="47"/>
      <c r="G70" s="47"/>
      <c r="H70" s="47"/>
      <c r="I70" s="47"/>
      <c r="J70" s="47"/>
      <c r="K70" s="94"/>
      <c r="L70" s="47"/>
      <c r="M70" s="47"/>
      <c r="N70" s="47"/>
      <c r="O70" s="47"/>
      <c r="P70" s="47"/>
      <c r="Q70" s="95"/>
      <c r="R70" s="49"/>
      <c r="S70" s="47"/>
      <c r="T70" s="47"/>
      <c r="U70" s="47"/>
      <c r="V70" s="47"/>
      <c r="W70" s="94"/>
      <c r="X70" s="95"/>
      <c r="Y70" s="47"/>
      <c r="Z70" s="47"/>
      <c r="AA70" s="47"/>
      <c r="AB70" s="81">
        <f t="shared" si="0"/>
        <v>0</v>
      </c>
      <c r="AC70" s="49"/>
      <c r="AD70" s="49"/>
      <c r="AE70" s="49"/>
      <c r="AF70" s="49"/>
      <c r="AG70" s="49"/>
      <c r="AH70" s="47"/>
      <c r="AI70" s="49"/>
      <c r="AJ70" s="95"/>
      <c r="AK70" s="68"/>
      <c r="AL70" s="49"/>
      <c r="AM70" s="49"/>
      <c r="AN70" s="49"/>
      <c r="AO70" s="49"/>
      <c r="AP70" s="95"/>
      <c r="AQ70" s="49"/>
      <c r="AR70" s="95"/>
      <c r="AS70" s="49"/>
      <c r="AT70" s="49"/>
      <c r="AU70" s="49"/>
      <c r="AV70" s="49"/>
      <c r="AW70" s="49"/>
      <c r="AX70" s="95"/>
      <c r="AY70" s="49"/>
      <c r="AZ70" s="95"/>
      <c r="BA70" s="49"/>
      <c r="BB70" s="49"/>
      <c r="BC70" s="95"/>
      <c r="BD70" s="82">
        <f t="shared" si="1"/>
        <v>0</v>
      </c>
      <c r="BE70" s="47"/>
      <c r="BF70" s="49"/>
      <c r="BG70" s="49"/>
      <c r="BH70" s="49">
        <v>4</v>
      </c>
      <c r="BI70" s="47">
        <v>4</v>
      </c>
      <c r="BJ70" s="95"/>
      <c r="BK70" s="47"/>
      <c r="BL70" s="82">
        <f t="shared" si="3"/>
        <v>8</v>
      </c>
      <c r="BM70" s="83">
        <f t="shared" si="2"/>
        <v>8</v>
      </c>
      <c r="BN70" s="147">
        <v>2</v>
      </c>
      <c r="BO70" s="102"/>
      <c r="BP70" s="98" t="s">
        <v>112</v>
      </c>
      <c r="BQ70" s="54"/>
      <c r="BR70" s="53"/>
    </row>
    <row r="71" spans="1:70" ht="15">
      <c r="A71" s="91">
        <v>24</v>
      </c>
      <c r="B71" s="103" t="s">
        <v>159</v>
      </c>
      <c r="C71" s="245" t="s">
        <v>157</v>
      </c>
      <c r="D71" s="47" t="s">
        <v>105</v>
      </c>
      <c r="E71" s="47">
        <v>8</v>
      </c>
      <c r="F71" s="47">
        <v>8</v>
      </c>
      <c r="G71" s="47"/>
      <c r="H71" s="47"/>
      <c r="I71" s="47"/>
      <c r="J71" s="47"/>
      <c r="K71" s="94">
        <v>8</v>
      </c>
      <c r="L71" s="47">
        <v>8</v>
      </c>
      <c r="M71" s="47"/>
      <c r="N71" s="47"/>
      <c r="O71" s="47"/>
      <c r="P71" s="47"/>
      <c r="Q71" s="95"/>
      <c r="R71" s="49"/>
      <c r="S71" s="47"/>
      <c r="T71" s="47"/>
      <c r="U71" s="47"/>
      <c r="V71" s="47"/>
      <c r="W71" s="94"/>
      <c r="X71" s="95"/>
      <c r="Y71" s="47"/>
      <c r="Z71" s="47"/>
      <c r="AA71" s="47"/>
      <c r="AB71" s="81">
        <f aca="true" t="shared" si="4" ref="AB71:AB134">SUM(E71:AA71)</f>
        <v>32</v>
      </c>
      <c r="AC71" s="49"/>
      <c r="AD71" s="49"/>
      <c r="AE71" s="49"/>
      <c r="AF71" s="49"/>
      <c r="AG71" s="49"/>
      <c r="AH71" s="47">
        <v>12</v>
      </c>
      <c r="AI71" s="49">
        <v>12</v>
      </c>
      <c r="AJ71" s="95"/>
      <c r="AK71" s="68">
        <v>12</v>
      </c>
      <c r="AL71" s="49">
        <v>12</v>
      </c>
      <c r="AM71" s="49"/>
      <c r="AN71" s="49"/>
      <c r="AO71" s="49"/>
      <c r="AP71" s="95"/>
      <c r="AQ71" s="49"/>
      <c r="AR71" s="95"/>
      <c r="AS71" s="49"/>
      <c r="AT71" s="49"/>
      <c r="AU71" s="49"/>
      <c r="AV71" s="49"/>
      <c r="AW71" s="49"/>
      <c r="AX71" s="95"/>
      <c r="AY71" s="49"/>
      <c r="AZ71" s="95"/>
      <c r="BA71" s="49"/>
      <c r="BB71" s="49"/>
      <c r="BC71" s="95"/>
      <c r="BD71" s="82">
        <f aca="true" t="shared" si="5" ref="BD71:BD134">SUM(AC71:BC71)</f>
        <v>48</v>
      </c>
      <c r="BE71" s="47"/>
      <c r="BF71" s="49"/>
      <c r="BG71" s="49"/>
      <c r="BH71" s="49"/>
      <c r="BI71" s="47"/>
      <c r="BJ71" s="95"/>
      <c r="BK71" s="47">
        <v>8</v>
      </c>
      <c r="BL71" s="82">
        <f t="shared" si="3"/>
        <v>8</v>
      </c>
      <c r="BM71" s="83">
        <f aca="true" t="shared" si="6" ref="BM71:BM134">BL71+BD71+AB71</f>
        <v>88</v>
      </c>
      <c r="BN71" s="147">
        <v>22</v>
      </c>
      <c r="BO71" s="103" t="s">
        <v>159</v>
      </c>
      <c r="BP71" s="98" t="s">
        <v>157</v>
      </c>
      <c r="BQ71" s="54"/>
      <c r="BR71" s="53"/>
    </row>
    <row r="72" spans="1:70" ht="15">
      <c r="A72" s="96"/>
      <c r="B72" s="102"/>
      <c r="C72" s="245" t="s">
        <v>160</v>
      </c>
      <c r="D72" s="47" t="s">
        <v>105</v>
      </c>
      <c r="E72" s="47"/>
      <c r="F72" s="47"/>
      <c r="G72" s="47"/>
      <c r="H72" s="47"/>
      <c r="I72" s="47"/>
      <c r="J72" s="47"/>
      <c r="K72" s="94"/>
      <c r="L72" s="47"/>
      <c r="M72" s="47"/>
      <c r="N72" s="47"/>
      <c r="O72" s="47"/>
      <c r="P72" s="47"/>
      <c r="Q72" s="95"/>
      <c r="R72" s="49"/>
      <c r="S72" s="47"/>
      <c r="T72" s="47"/>
      <c r="U72" s="47"/>
      <c r="V72" s="47"/>
      <c r="W72" s="94"/>
      <c r="X72" s="95"/>
      <c r="Y72" s="47"/>
      <c r="Z72" s="47"/>
      <c r="AA72" s="47"/>
      <c r="AB72" s="81">
        <f t="shared" si="4"/>
        <v>0</v>
      </c>
      <c r="AC72" s="49"/>
      <c r="AD72" s="49"/>
      <c r="AE72" s="49"/>
      <c r="AF72" s="49"/>
      <c r="AG72" s="49"/>
      <c r="AH72" s="47"/>
      <c r="AI72" s="49"/>
      <c r="AJ72" s="95"/>
      <c r="AK72" s="68"/>
      <c r="AL72" s="49"/>
      <c r="AM72" s="49"/>
      <c r="AN72" s="49"/>
      <c r="AO72" s="49"/>
      <c r="AP72" s="95"/>
      <c r="AQ72" s="49"/>
      <c r="AR72" s="95"/>
      <c r="AS72" s="49"/>
      <c r="AT72" s="49"/>
      <c r="AU72" s="49"/>
      <c r="AV72" s="49"/>
      <c r="AW72" s="49"/>
      <c r="AX72" s="95"/>
      <c r="AY72" s="49"/>
      <c r="AZ72" s="95"/>
      <c r="BA72" s="49"/>
      <c r="BB72" s="49"/>
      <c r="BC72" s="95"/>
      <c r="BD72" s="82">
        <f t="shared" si="5"/>
        <v>0</v>
      </c>
      <c r="BE72" s="47"/>
      <c r="BF72" s="49"/>
      <c r="BG72" s="49"/>
      <c r="BH72" s="49"/>
      <c r="BI72" s="47"/>
      <c r="BJ72" s="95"/>
      <c r="BK72" s="47">
        <v>4</v>
      </c>
      <c r="BL72" s="82">
        <f aca="true" t="shared" si="7" ref="BL72:BL135">SUM(BE72:BK72)</f>
        <v>4</v>
      </c>
      <c r="BM72" s="83">
        <f t="shared" si="6"/>
        <v>4</v>
      </c>
      <c r="BN72" s="147">
        <v>1</v>
      </c>
      <c r="BO72" s="102"/>
      <c r="BP72" s="98" t="s">
        <v>112</v>
      </c>
      <c r="BQ72" s="54"/>
      <c r="BR72" s="53"/>
    </row>
    <row r="73" spans="1:70" ht="15">
      <c r="A73" s="96">
        <v>25</v>
      </c>
      <c r="B73" s="615" t="s">
        <v>161</v>
      </c>
      <c r="C73" s="245" t="s">
        <v>123</v>
      </c>
      <c r="D73" s="47">
        <v>1</v>
      </c>
      <c r="E73" s="47"/>
      <c r="F73" s="47"/>
      <c r="G73" s="47"/>
      <c r="H73" s="47"/>
      <c r="I73" s="47"/>
      <c r="J73" s="47"/>
      <c r="K73" s="94"/>
      <c r="L73" s="47"/>
      <c r="M73" s="47"/>
      <c r="N73" s="47"/>
      <c r="O73" s="47"/>
      <c r="P73" s="47"/>
      <c r="Q73" s="95"/>
      <c r="R73" s="49"/>
      <c r="S73" s="47"/>
      <c r="T73" s="47"/>
      <c r="U73" s="47"/>
      <c r="V73" s="47"/>
      <c r="W73" s="94"/>
      <c r="X73" s="95"/>
      <c r="Y73" s="47"/>
      <c r="Z73" s="47"/>
      <c r="AA73" s="47"/>
      <c r="AB73" s="81">
        <f t="shared" si="4"/>
        <v>0</v>
      </c>
      <c r="AC73" s="49"/>
      <c r="AD73" s="49"/>
      <c r="AE73" s="49"/>
      <c r="AF73" s="49"/>
      <c r="AG73" s="49"/>
      <c r="AH73" s="47"/>
      <c r="AI73" s="49"/>
      <c r="AJ73" s="95"/>
      <c r="AK73" s="68"/>
      <c r="AL73" s="49"/>
      <c r="AM73" s="49"/>
      <c r="AN73" s="49"/>
      <c r="AO73" s="49"/>
      <c r="AP73" s="95"/>
      <c r="AQ73" s="49"/>
      <c r="AR73" s="95"/>
      <c r="AS73" s="49"/>
      <c r="AT73" s="49"/>
      <c r="AU73" s="49"/>
      <c r="AV73" s="49"/>
      <c r="AW73" s="49"/>
      <c r="AX73" s="95"/>
      <c r="AY73" s="49"/>
      <c r="AZ73" s="95"/>
      <c r="BA73" s="49"/>
      <c r="BB73" s="49"/>
      <c r="BC73" s="95"/>
      <c r="BD73" s="82">
        <f t="shared" si="5"/>
        <v>0</v>
      </c>
      <c r="BE73" s="47"/>
      <c r="BF73" s="49"/>
      <c r="BG73" s="49"/>
      <c r="BH73" s="49"/>
      <c r="BI73" s="47"/>
      <c r="BJ73" s="95"/>
      <c r="BK73" s="47"/>
      <c r="BL73" s="82">
        <f t="shared" si="7"/>
        <v>0</v>
      </c>
      <c r="BM73" s="83">
        <f t="shared" si="6"/>
        <v>0</v>
      </c>
      <c r="BN73" s="147">
        <v>0</v>
      </c>
      <c r="BO73" s="615" t="s">
        <v>161</v>
      </c>
      <c r="BP73" s="98" t="s">
        <v>123</v>
      </c>
      <c r="BQ73" s="54"/>
      <c r="BR73" s="53"/>
    </row>
    <row r="74" spans="1:70" ht="15">
      <c r="A74" s="100"/>
      <c r="B74" s="613"/>
      <c r="C74" s="245" t="s">
        <v>114</v>
      </c>
      <c r="D74" s="47">
        <v>1</v>
      </c>
      <c r="E74" s="47"/>
      <c r="F74" s="47"/>
      <c r="G74" s="47"/>
      <c r="H74" s="47"/>
      <c r="I74" s="47"/>
      <c r="J74" s="47"/>
      <c r="K74" s="94"/>
      <c r="L74" s="47"/>
      <c r="M74" s="47"/>
      <c r="N74" s="47"/>
      <c r="O74" s="47"/>
      <c r="P74" s="47"/>
      <c r="Q74" s="95"/>
      <c r="R74" s="49"/>
      <c r="S74" s="47"/>
      <c r="T74" s="47"/>
      <c r="U74" s="47"/>
      <c r="V74" s="47">
        <v>80</v>
      </c>
      <c r="W74" s="94"/>
      <c r="X74" s="95"/>
      <c r="Y74" s="47"/>
      <c r="Z74" s="47"/>
      <c r="AA74" s="47"/>
      <c r="AB74" s="81">
        <f t="shared" si="4"/>
        <v>80</v>
      </c>
      <c r="AC74" s="49"/>
      <c r="AD74" s="49"/>
      <c r="AE74" s="49"/>
      <c r="AF74" s="49"/>
      <c r="AG74" s="49"/>
      <c r="AH74" s="47"/>
      <c r="AI74" s="49"/>
      <c r="AJ74" s="95"/>
      <c r="AK74" s="68"/>
      <c r="AL74" s="49"/>
      <c r="AM74" s="49"/>
      <c r="AN74" s="49"/>
      <c r="AO74" s="49"/>
      <c r="AP74" s="95"/>
      <c r="AQ74" s="49"/>
      <c r="AR74" s="95"/>
      <c r="AS74" s="49"/>
      <c r="AT74" s="49"/>
      <c r="AU74" s="49"/>
      <c r="AV74" s="49"/>
      <c r="AW74" s="49"/>
      <c r="AX74" s="95"/>
      <c r="AY74" s="49"/>
      <c r="AZ74" s="95"/>
      <c r="BA74" s="49"/>
      <c r="BB74" s="49"/>
      <c r="BC74" s="95"/>
      <c r="BD74" s="82">
        <f t="shared" si="5"/>
        <v>0</v>
      </c>
      <c r="BE74" s="47"/>
      <c r="BF74" s="49"/>
      <c r="BG74" s="49"/>
      <c r="BH74" s="49"/>
      <c r="BI74" s="47"/>
      <c r="BJ74" s="95"/>
      <c r="BK74" s="47"/>
      <c r="BL74" s="82">
        <f t="shared" si="7"/>
        <v>0</v>
      </c>
      <c r="BM74" s="83">
        <f t="shared" si="6"/>
        <v>80</v>
      </c>
      <c r="BN74" s="147">
        <v>20</v>
      </c>
      <c r="BO74" s="609"/>
      <c r="BP74" s="98" t="s">
        <v>114</v>
      </c>
      <c r="BQ74" s="54"/>
      <c r="BR74" s="53"/>
    </row>
    <row r="75" spans="1:70" ht="15">
      <c r="A75" s="91">
        <v>26</v>
      </c>
      <c r="B75" s="92" t="s">
        <v>162</v>
      </c>
      <c r="C75" s="245" t="s">
        <v>123</v>
      </c>
      <c r="D75" s="47"/>
      <c r="E75" s="47"/>
      <c r="F75" s="47"/>
      <c r="G75" s="47"/>
      <c r="H75" s="47"/>
      <c r="I75" s="47"/>
      <c r="J75" s="47"/>
      <c r="K75" s="94"/>
      <c r="L75" s="47"/>
      <c r="M75" s="47"/>
      <c r="N75" s="47"/>
      <c r="O75" s="47"/>
      <c r="P75" s="47"/>
      <c r="Q75" s="95"/>
      <c r="R75" s="49"/>
      <c r="S75" s="47"/>
      <c r="T75" s="47">
        <v>80</v>
      </c>
      <c r="U75" s="47"/>
      <c r="V75" s="47"/>
      <c r="W75" s="94"/>
      <c r="X75" s="95"/>
      <c r="Y75" s="47"/>
      <c r="Z75" s="47"/>
      <c r="AA75" s="47"/>
      <c r="AB75" s="81">
        <f t="shared" si="4"/>
        <v>80</v>
      </c>
      <c r="AC75" s="49"/>
      <c r="AD75" s="49"/>
      <c r="AE75" s="49"/>
      <c r="AF75" s="49"/>
      <c r="AG75" s="49"/>
      <c r="AH75" s="47"/>
      <c r="AI75" s="49"/>
      <c r="AJ75" s="95"/>
      <c r="AK75" s="68"/>
      <c r="AL75" s="49"/>
      <c r="AM75" s="49"/>
      <c r="AN75" s="49"/>
      <c r="AO75" s="49"/>
      <c r="AP75" s="95"/>
      <c r="AQ75" s="49"/>
      <c r="AR75" s="95"/>
      <c r="AS75" s="49"/>
      <c r="AT75" s="49"/>
      <c r="AU75" s="49"/>
      <c r="AV75" s="49"/>
      <c r="AW75" s="49"/>
      <c r="AX75" s="95"/>
      <c r="AY75" s="49"/>
      <c r="AZ75" s="95"/>
      <c r="BA75" s="49"/>
      <c r="BB75" s="49"/>
      <c r="BC75" s="95"/>
      <c r="BD75" s="82">
        <f t="shared" si="5"/>
        <v>0</v>
      </c>
      <c r="BE75" s="47"/>
      <c r="BF75" s="49"/>
      <c r="BG75" s="49"/>
      <c r="BH75" s="49"/>
      <c r="BI75" s="47"/>
      <c r="BJ75" s="95"/>
      <c r="BK75" s="47"/>
      <c r="BL75" s="82">
        <f t="shared" si="7"/>
        <v>0</v>
      </c>
      <c r="BM75" s="83">
        <f t="shared" si="6"/>
        <v>80</v>
      </c>
      <c r="BN75" s="147">
        <v>20</v>
      </c>
      <c r="BO75" s="92" t="s">
        <v>162</v>
      </c>
      <c r="BP75" s="98" t="s">
        <v>123</v>
      </c>
      <c r="BQ75" s="54"/>
      <c r="BR75" s="53"/>
    </row>
    <row r="76" spans="1:70" ht="15">
      <c r="A76" s="91">
        <v>27</v>
      </c>
      <c r="B76" s="615" t="s">
        <v>163</v>
      </c>
      <c r="C76" s="245" t="s">
        <v>123</v>
      </c>
      <c r="D76" s="47">
        <v>1</v>
      </c>
      <c r="E76" s="47"/>
      <c r="F76" s="47"/>
      <c r="G76" s="47"/>
      <c r="H76" s="47"/>
      <c r="I76" s="47"/>
      <c r="J76" s="47"/>
      <c r="K76" s="94"/>
      <c r="L76" s="47">
        <v>68</v>
      </c>
      <c r="M76" s="47"/>
      <c r="N76" s="47"/>
      <c r="O76" s="47"/>
      <c r="P76" s="47"/>
      <c r="Q76" s="95"/>
      <c r="R76" s="49"/>
      <c r="S76" s="47"/>
      <c r="T76" s="47"/>
      <c r="U76" s="47"/>
      <c r="V76" s="47"/>
      <c r="W76" s="94"/>
      <c r="X76" s="95"/>
      <c r="Y76" s="47"/>
      <c r="Z76" s="47"/>
      <c r="AA76" s="47"/>
      <c r="AB76" s="81">
        <f t="shared" si="4"/>
        <v>68</v>
      </c>
      <c r="AC76" s="49"/>
      <c r="AD76" s="49"/>
      <c r="AE76" s="49"/>
      <c r="AF76" s="49"/>
      <c r="AG76" s="49"/>
      <c r="AH76" s="47"/>
      <c r="AI76" s="49"/>
      <c r="AJ76" s="95"/>
      <c r="AK76" s="68"/>
      <c r="AL76" s="49"/>
      <c r="AM76" s="49"/>
      <c r="AN76" s="49"/>
      <c r="AO76" s="49"/>
      <c r="AP76" s="95"/>
      <c r="AQ76" s="49"/>
      <c r="AR76" s="95"/>
      <c r="AS76" s="49"/>
      <c r="AT76" s="49"/>
      <c r="AU76" s="49"/>
      <c r="AV76" s="49"/>
      <c r="AW76" s="49"/>
      <c r="AX76" s="95"/>
      <c r="AY76" s="49"/>
      <c r="AZ76" s="95"/>
      <c r="BA76" s="49"/>
      <c r="BB76" s="49"/>
      <c r="BC76" s="95"/>
      <c r="BD76" s="82">
        <f t="shared" si="5"/>
        <v>0</v>
      </c>
      <c r="BE76" s="47"/>
      <c r="BF76" s="49"/>
      <c r="BG76" s="49"/>
      <c r="BH76" s="49"/>
      <c r="BI76" s="47"/>
      <c r="BJ76" s="95"/>
      <c r="BK76" s="47"/>
      <c r="BL76" s="82">
        <f t="shared" si="7"/>
        <v>0</v>
      </c>
      <c r="BM76" s="83">
        <f t="shared" si="6"/>
        <v>68</v>
      </c>
      <c r="BN76" s="147">
        <v>17</v>
      </c>
      <c r="BO76" s="615" t="s">
        <v>163</v>
      </c>
      <c r="BP76" s="98" t="s">
        <v>123</v>
      </c>
      <c r="BQ76" s="54"/>
      <c r="BR76" s="53"/>
    </row>
    <row r="77" spans="1:70" ht="15">
      <c r="A77" s="91"/>
      <c r="B77" s="613"/>
      <c r="C77" s="245" t="s">
        <v>114</v>
      </c>
      <c r="D77" s="47">
        <v>1</v>
      </c>
      <c r="E77" s="47"/>
      <c r="F77" s="47"/>
      <c r="G77" s="47"/>
      <c r="H77" s="47"/>
      <c r="I77" s="47"/>
      <c r="J77" s="47"/>
      <c r="K77" s="94"/>
      <c r="L77" s="47"/>
      <c r="M77" s="47"/>
      <c r="N77" s="47"/>
      <c r="O77" s="47"/>
      <c r="P77" s="47"/>
      <c r="Q77" s="95"/>
      <c r="R77" s="49"/>
      <c r="S77" s="47"/>
      <c r="T77" s="47"/>
      <c r="U77" s="47"/>
      <c r="V77" s="47"/>
      <c r="W77" s="94"/>
      <c r="X77" s="95"/>
      <c r="Y77" s="47"/>
      <c r="Z77" s="47"/>
      <c r="AA77" s="47"/>
      <c r="AB77" s="81">
        <f t="shared" si="4"/>
        <v>0</v>
      </c>
      <c r="AC77" s="49"/>
      <c r="AD77" s="49"/>
      <c r="AE77" s="49"/>
      <c r="AF77" s="49"/>
      <c r="AG77" s="49"/>
      <c r="AH77" s="47"/>
      <c r="AI77" s="49"/>
      <c r="AJ77" s="95"/>
      <c r="AK77" s="68"/>
      <c r="AL77" s="49"/>
      <c r="AM77" s="49"/>
      <c r="AN77" s="49"/>
      <c r="AO77" s="49"/>
      <c r="AP77" s="95"/>
      <c r="AQ77" s="49"/>
      <c r="AR77" s="95"/>
      <c r="AS77" s="49"/>
      <c r="AT77" s="49"/>
      <c r="AU77" s="49"/>
      <c r="AV77" s="49"/>
      <c r="AW77" s="49"/>
      <c r="AX77" s="95">
        <v>24</v>
      </c>
      <c r="AY77" s="49"/>
      <c r="AZ77" s="95"/>
      <c r="BA77" s="49"/>
      <c r="BB77" s="49"/>
      <c r="BC77" s="95"/>
      <c r="BD77" s="82">
        <f t="shared" si="5"/>
        <v>24</v>
      </c>
      <c r="BE77" s="47"/>
      <c r="BF77" s="49"/>
      <c r="BG77" s="49"/>
      <c r="BH77" s="49"/>
      <c r="BI77" s="47"/>
      <c r="BJ77" s="95"/>
      <c r="BK77" s="47"/>
      <c r="BL77" s="82">
        <f t="shared" si="7"/>
        <v>0</v>
      </c>
      <c r="BM77" s="83">
        <f t="shared" si="6"/>
        <v>24</v>
      </c>
      <c r="BN77" s="147">
        <v>6</v>
      </c>
      <c r="BO77" s="609"/>
      <c r="BP77" s="98" t="s">
        <v>114</v>
      </c>
      <c r="BQ77" s="54"/>
      <c r="BR77" s="53"/>
    </row>
    <row r="78" spans="1:70" ht="15">
      <c r="A78" s="96">
        <v>28</v>
      </c>
      <c r="B78" s="615" t="s">
        <v>164</v>
      </c>
      <c r="C78" s="245" t="s">
        <v>123</v>
      </c>
      <c r="D78" s="47" t="s">
        <v>105</v>
      </c>
      <c r="E78" s="47"/>
      <c r="F78" s="47"/>
      <c r="G78" s="47"/>
      <c r="H78" s="47"/>
      <c r="I78" s="47"/>
      <c r="J78" s="47"/>
      <c r="K78" s="94"/>
      <c r="L78" s="47"/>
      <c r="M78" s="47"/>
      <c r="N78" s="47"/>
      <c r="O78" s="47"/>
      <c r="P78" s="47"/>
      <c r="Q78" s="95"/>
      <c r="R78" s="49"/>
      <c r="S78" s="47"/>
      <c r="T78" s="47"/>
      <c r="U78" s="47"/>
      <c r="V78" s="47"/>
      <c r="W78" s="94">
        <v>68</v>
      </c>
      <c r="X78" s="95"/>
      <c r="Y78" s="47"/>
      <c r="Z78" s="47"/>
      <c r="AA78" s="47"/>
      <c r="AB78" s="81">
        <f t="shared" si="4"/>
        <v>68</v>
      </c>
      <c r="AC78" s="49"/>
      <c r="AD78" s="49"/>
      <c r="AE78" s="49"/>
      <c r="AF78" s="49"/>
      <c r="AG78" s="49"/>
      <c r="AH78" s="47"/>
      <c r="AI78" s="49"/>
      <c r="AJ78" s="95"/>
      <c r="AK78" s="68"/>
      <c r="AL78" s="49"/>
      <c r="AM78" s="49"/>
      <c r="AN78" s="49"/>
      <c r="AO78" s="49"/>
      <c r="AP78" s="95"/>
      <c r="AQ78" s="49"/>
      <c r="AR78" s="95"/>
      <c r="AS78" s="49"/>
      <c r="AT78" s="49"/>
      <c r="AU78" s="49"/>
      <c r="AV78" s="49"/>
      <c r="AW78" s="49"/>
      <c r="AX78" s="95"/>
      <c r="AY78" s="49"/>
      <c r="AZ78" s="95"/>
      <c r="BA78" s="49"/>
      <c r="BB78" s="49"/>
      <c r="BC78" s="95"/>
      <c r="BD78" s="82">
        <f t="shared" si="5"/>
        <v>0</v>
      </c>
      <c r="BE78" s="47"/>
      <c r="BF78" s="49"/>
      <c r="BG78" s="49"/>
      <c r="BH78" s="49"/>
      <c r="BI78" s="47"/>
      <c r="BJ78" s="95"/>
      <c r="BK78" s="47"/>
      <c r="BL78" s="82">
        <f t="shared" si="7"/>
        <v>0</v>
      </c>
      <c r="BM78" s="83">
        <f t="shared" si="6"/>
        <v>68</v>
      </c>
      <c r="BN78" s="147">
        <v>17</v>
      </c>
      <c r="BO78" s="615" t="s">
        <v>164</v>
      </c>
      <c r="BP78" s="98" t="s">
        <v>123</v>
      </c>
      <c r="BQ78" s="54"/>
      <c r="BR78" s="53"/>
    </row>
    <row r="79" spans="1:70" ht="15">
      <c r="A79" s="100"/>
      <c r="B79" s="613"/>
      <c r="C79" s="245" t="s">
        <v>114</v>
      </c>
      <c r="D79" s="47" t="s">
        <v>105</v>
      </c>
      <c r="E79" s="47"/>
      <c r="F79" s="47"/>
      <c r="G79" s="47"/>
      <c r="H79" s="47"/>
      <c r="I79" s="47"/>
      <c r="J79" s="47"/>
      <c r="K79" s="94"/>
      <c r="L79" s="47"/>
      <c r="M79" s="47"/>
      <c r="N79" s="47"/>
      <c r="O79" s="47"/>
      <c r="P79" s="47"/>
      <c r="Q79" s="95"/>
      <c r="R79" s="49"/>
      <c r="S79" s="47"/>
      <c r="T79" s="47"/>
      <c r="U79" s="47"/>
      <c r="V79" s="47"/>
      <c r="W79" s="94"/>
      <c r="X79" s="95">
        <v>20</v>
      </c>
      <c r="Y79" s="47"/>
      <c r="Z79" s="47"/>
      <c r="AA79" s="47"/>
      <c r="AB79" s="81">
        <f t="shared" si="4"/>
        <v>20</v>
      </c>
      <c r="AC79" s="49"/>
      <c r="AD79" s="49"/>
      <c r="AE79" s="49"/>
      <c r="AF79" s="49"/>
      <c r="AG79" s="49"/>
      <c r="AH79" s="47"/>
      <c r="AI79" s="49"/>
      <c r="AJ79" s="95"/>
      <c r="AK79" s="68"/>
      <c r="AL79" s="49"/>
      <c r="AM79" s="49"/>
      <c r="AN79" s="49"/>
      <c r="AO79" s="49"/>
      <c r="AP79" s="95"/>
      <c r="AQ79" s="49"/>
      <c r="AR79" s="95"/>
      <c r="AS79" s="49"/>
      <c r="AT79" s="49"/>
      <c r="AU79" s="49"/>
      <c r="AV79" s="49"/>
      <c r="AW79" s="49"/>
      <c r="AX79" s="95"/>
      <c r="AY79" s="49"/>
      <c r="AZ79" s="95"/>
      <c r="BA79" s="49"/>
      <c r="BB79" s="49"/>
      <c r="BC79" s="95"/>
      <c r="BD79" s="82">
        <f t="shared" si="5"/>
        <v>0</v>
      </c>
      <c r="BE79" s="47"/>
      <c r="BF79" s="49"/>
      <c r="BG79" s="49"/>
      <c r="BH79" s="49"/>
      <c r="BI79" s="47"/>
      <c r="BJ79" s="95"/>
      <c r="BK79" s="47"/>
      <c r="BL79" s="82">
        <f t="shared" si="7"/>
        <v>0</v>
      </c>
      <c r="BM79" s="83">
        <f t="shared" si="6"/>
        <v>20</v>
      </c>
      <c r="BN79" s="147">
        <v>5</v>
      </c>
      <c r="BO79" s="609"/>
      <c r="BP79" s="98" t="s">
        <v>114</v>
      </c>
      <c r="BQ79" s="54"/>
      <c r="BR79" s="53"/>
    </row>
    <row r="80" spans="1:70" ht="15">
      <c r="A80" s="91">
        <v>29</v>
      </c>
      <c r="B80" s="92" t="s">
        <v>165</v>
      </c>
      <c r="C80" s="245" t="s">
        <v>123</v>
      </c>
      <c r="D80" s="49"/>
      <c r="E80" s="47"/>
      <c r="F80" s="47"/>
      <c r="G80" s="47"/>
      <c r="H80" s="47"/>
      <c r="I80" s="47"/>
      <c r="J80" s="47"/>
      <c r="K80" s="94"/>
      <c r="L80" s="47"/>
      <c r="M80" s="47"/>
      <c r="N80" s="47"/>
      <c r="O80" s="47">
        <v>80</v>
      </c>
      <c r="P80" s="47"/>
      <c r="Q80" s="95"/>
      <c r="R80" s="49"/>
      <c r="S80" s="47"/>
      <c r="T80" s="47"/>
      <c r="U80" s="47"/>
      <c r="V80" s="47"/>
      <c r="W80" s="94"/>
      <c r="X80" s="95"/>
      <c r="Y80" s="47"/>
      <c r="Z80" s="47"/>
      <c r="AA80" s="47"/>
      <c r="AB80" s="81">
        <f t="shared" si="4"/>
        <v>80</v>
      </c>
      <c r="AC80" s="49"/>
      <c r="AD80" s="49"/>
      <c r="AE80" s="49"/>
      <c r="AF80" s="49"/>
      <c r="AG80" s="49"/>
      <c r="AH80" s="47"/>
      <c r="AI80" s="49"/>
      <c r="AJ80" s="95"/>
      <c r="AK80" s="68"/>
      <c r="AL80" s="49"/>
      <c r="AM80" s="49"/>
      <c r="AN80" s="49"/>
      <c r="AO80" s="49"/>
      <c r="AP80" s="95"/>
      <c r="AQ80" s="49"/>
      <c r="AR80" s="95"/>
      <c r="AS80" s="49"/>
      <c r="AT80" s="49"/>
      <c r="AU80" s="49"/>
      <c r="AV80" s="49"/>
      <c r="AW80" s="49"/>
      <c r="AX80" s="95"/>
      <c r="AY80" s="49"/>
      <c r="AZ80" s="95"/>
      <c r="BA80" s="49"/>
      <c r="BB80" s="49"/>
      <c r="BC80" s="95"/>
      <c r="BD80" s="82">
        <f t="shared" si="5"/>
        <v>0</v>
      </c>
      <c r="BE80" s="47"/>
      <c r="BF80" s="49"/>
      <c r="BG80" s="49"/>
      <c r="BH80" s="49"/>
      <c r="BI80" s="47"/>
      <c r="BJ80" s="95"/>
      <c r="BK80" s="47"/>
      <c r="BL80" s="82">
        <f t="shared" si="7"/>
        <v>0</v>
      </c>
      <c r="BM80" s="83">
        <f t="shared" si="6"/>
        <v>80</v>
      </c>
      <c r="BN80" s="147">
        <v>20</v>
      </c>
      <c r="BO80" s="92" t="s">
        <v>165</v>
      </c>
      <c r="BP80" s="98" t="s">
        <v>123</v>
      </c>
      <c r="BQ80" s="54"/>
      <c r="BR80" s="53"/>
    </row>
    <row r="81" spans="1:70" ht="15">
      <c r="A81" s="91">
        <v>30</v>
      </c>
      <c r="B81" s="92" t="s">
        <v>166</v>
      </c>
      <c r="C81" s="245" t="s">
        <v>123</v>
      </c>
      <c r="D81" s="47"/>
      <c r="E81" s="47"/>
      <c r="F81" s="47"/>
      <c r="G81" s="47"/>
      <c r="H81" s="47"/>
      <c r="I81" s="47"/>
      <c r="J81" s="47"/>
      <c r="K81" s="94"/>
      <c r="L81" s="47"/>
      <c r="M81" s="47">
        <v>80</v>
      </c>
      <c r="N81" s="47"/>
      <c r="O81" s="47"/>
      <c r="P81" s="47"/>
      <c r="Q81" s="95"/>
      <c r="R81" s="49"/>
      <c r="S81" s="47"/>
      <c r="T81" s="47"/>
      <c r="U81" s="47"/>
      <c r="V81" s="47"/>
      <c r="W81" s="94"/>
      <c r="X81" s="95"/>
      <c r="Y81" s="47"/>
      <c r="Z81" s="47"/>
      <c r="AA81" s="47"/>
      <c r="AB81" s="81">
        <f t="shared" si="4"/>
        <v>80</v>
      </c>
      <c r="AC81" s="49"/>
      <c r="AD81" s="49"/>
      <c r="AE81" s="49"/>
      <c r="AF81" s="49"/>
      <c r="AG81" s="49"/>
      <c r="AH81" s="47"/>
      <c r="AI81" s="49"/>
      <c r="AJ81" s="95"/>
      <c r="AK81" s="68"/>
      <c r="AL81" s="49"/>
      <c r="AM81" s="49"/>
      <c r="AN81" s="49"/>
      <c r="AO81" s="49"/>
      <c r="AP81" s="95"/>
      <c r="AQ81" s="49"/>
      <c r="AR81" s="95"/>
      <c r="AS81" s="49"/>
      <c r="AT81" s="49"/>
      <c r="AU81" s="49"/>
      <c r="AV81" s="49"/>
      <c r="AW81" s="49"/>
      <c r="AX81" s="95"/>
      <c r="AY81" s="49"/>
      <c r="AZ81" s="95"/>
      <c r="BA81" s="49"/>
      <c r="BB81" s="49"/>
      <c r="BC81" s="95"/>
      <c r="BD81" s="82">
        <f t="shared" si="5"/>
        <v>0</v>
      </c>
      <c r="BE81" s="47"/>
      <c r="BF81" s="49"/>
      <c r="BG81" s="49"/>
      <c r="BH81" s="49"/>
      <c r="BI81" s="47"/>
      <c r="BJ81" s="95"/>
      <c r="BK81" s="47"/>
      <c r="BL81" s="82">
        <f t="shared" si="7"/>
        <v>0</v>
      </c>
      <c r="BM81" s="83">
        <f t="shared" si="6"/>
        <v>80</v>
      </c>
      <c r="BN81" s="147">
        <v>20</v>
      </c>
      <c r="BO81" s="92" t="s">
        <v>166</v>
      </c>
      <c r="BP81" s="98" t="s">
        <v>123</v>
      </c>
      <c r="BQ81" s="54"/>
      <c r="BR81" s="53"/>
    </row>
    <row r="82" spans="1:70" ht="15">
      <c r="A82" s="91">
        <v>31</v>
      </c>
      <c r="B82" s="92" t="s">
        <v>167</v>
      </c>
      <c r="C82" s="245" t="s">
        <v>123</v>
      </c>
      <c r="D82" s="47"/>
      <c r="E82" s="47"/>
      <c r="F82" s="47"/>
      <c r="G82" s="47"/>
      <c r="H82" s="47"/>
      <c r="I82" s="47"/>
      <c r="J82" s="47"/>
      <c r="K82" s="94"/>
      <c r="L82" s="47"/>
      <c r="M82" s="47"/>
      <c r="N82" s="47"/>
      <c r="O82" s="47"/>
      <c r="P82" s="47"/>
      <c r="Q82" s="95"/>
      <c r="R82" s="49"/>
      <c r="S82" s="47">
        <v>80</v>
      </c>
      <c r="T82" s="47"/>
      <c r="U82" s="47"/>
      <c r="V82" s="47"/>
      <c r="W82" s="94"/>
      <c r="X82" s="95"/>
      <c r="Y82" s="47"/>
      <c r="Z82" s="47"/>
      <c r="AA82" s="47"/>
      <c r="AB82" s="81">
        <f t="shared" si="4"/>
        <v>80</v>
      </c>
      <c r="AC82" s="49"/>
      <c r="AD82" s="49"/>
      <c r="AE82" s="49"/>
      <c r="AF82" s="49"/>
      <c r="AG82" s="49"/>
      <c r="AH82" s="47"/>
      <c r="AI82" s="49"/>
      <c r="AJ82" s="95"/>
      <c r="AK82" s="68"/>
      <c r="AL82" s="49"/>
      <c r="AM82" s="49"/>
      <c r="AN82" s="49"/>
      <c r="AO82" s="49"/>
      <c r="AP82" s="95"/>
      <c r="AQ82" s="49"/>
      <c r="AR82" s="95"/>
      <c r="AS82" s="49"/>
      <c r="AT82" s="49"/>
      <c r="AU82" s="49"/>
      <c r="AV82" s="49"/>
      <c r="AW82" s="49"/>
      <c r="AX82" s="95"/>
      <c r="AY82" s="49"/>
      <c r="AZ82" s="95"/>
      <c r="BA82" s="49"/>
      <c r="BB82" s="49"/>
      <c r="BC82" s="95"/>
      <c r="BD82" s="82">
        <f t="shared" si="5"/>
        <v>0</v>
      </c>
      <c r="BE82" s="47"/>
      <c r="BF82" s="49"/>
      <c r="BG82" s="49"/>
      <c r="BH82" s="49"/>
      <c r="BI82" s="47"/>
      <c r="BJ82" s="95"/>
      <c r="BK82" s="47"/>
      <c r="BL82" s="82">
        <f t="shared" si="7"/>
        <v>0</v>
      </c>
      <c r="BM82" s="83">
        <f t="shared" si="6"/>
        <v>80</v>
      </c>
      <c r="BN82" s="147">
        <v>20</v>
      </c>
      <c r="BO82" s="92" t="s">
        <v>167</v>
      </c>
      <c r="BP82" s="98" t="s">
        <v>123</v>
      </c>
      <c r="BQ82" s="54"/>
      <c r="BR82" s="53"/>
    </row>
    <row r="83" spans="1:70" ht="15">
      <c r="A83" s="96">
        <v>32</v>
      </c>
      <c r="B83" s="608" t="s">
        <v>168</v>
      </c>
      <c r="C83" s="245" t="s">
        <v>123</v>
      </c>
      <c r="D83" s="47" t="s">
        <v>105</v>
      </c>
      <c r="E83" s="47"/>
      <c r="F83" s="47"/>
      <c r="G83" s="47"/>
      <c r="H83" s="47"/>
      <c r="I83" s="47"/>
      <c r="J83" s="47"/>
      <c r="K83" s="94"/>
      <c r="L83" s="47"/>
      <c r="M83" s="47"/>
      <c r="N83" s="47"/>
      <c r="O83" s="47"/>
      <c r="P83" s="47"/>
      <c r="Q83" s="95"/>
      <c r="R83" s="49"/>
      <c r="S83" s="47"/>
      <c r="T83" s="47"/>
      <c r="U83" s="47"/>
      <c r="V83" s="47"/>
      <c r="W83" s="94"/>
      <c r="X83" s="95"/>
      <c r="Y83" s="47"/>
      <c r="Z83" s="47"/>
      <c r="AA83" s="47"/>
      <c r="AB83" s="81">
        <f t="shared" si="4"/>
        <v>0</v>
      </c>
      <c r="AC83" s="49"/>
      <c r="AD83" s="49"/>
      <c r="AE83" s="49"/>
      <c r="AF83" s="49"/>
      <c r="AG83" s="49"/>
      <c r="AH83" s="47"/>
      <c r="AI83" s="49"/>
      <c r="AJ83" s="95"/>
      <c r="AK83" s="68"/>
      <c r="AL83" s="49"/>
      <c r="AM83" s="49"/>
      <c r="AN83" s="49"/>
      <c r="AO83" s="49"/>
      <c r="AP83" s="95"/>
      <c r="AQ83" s="49"/>
      <c r="AR83" s="95"/>
      <c r="AS83" s="49"/>
      <c r="AT83" s="49"/>
      <c r="AU83" s="49"/>
      <c r="AV83" s="49"/>
      <c r="AW83" s="49"/>
      <c r="AX83" s="95"/>
      <c r="AY83" s="49"/>
      <c r="AZ83" s="95"/>
      <c r="BA83" s="49"/>
      <c r="BB83" s="49"/>
      <c r="BC83" s="95"/>
      <c r="BD83" s="82">
        <f t="shared" si="5"/>
        <v>0</v>
      </c>
      <c r="BE83" s="47"/>
      <c r="BF83" s="49"/>
      <c r="BG83" s="49"/>
      <c r="BH83" s="49"/>
      <c r="BI83" s="47"/>
      <c r="BJ83" s="95"/>
      <c r="BK83" s="47"/>
      <c r="BL83" s="82">
        <f t="shared" si="7"/>
        <v>0</v>
      </c>
      <c r="BM83" s="83">
        <f t="shared" si="6"/>
        <v>0</v>
      </c>
      <c r="BN83" s="147">
        <v>0</v>
      </c>
      <c r="BO83" s="608" t="s">
        <v>168</v>
      </c>
      <c r="BP83" s="98" t="s">
        <v>123</v>
      </c>
      <c r="BQ83" s="54"/>
      <c r="BR83" s="53"/>
    </row>
    <row r="84" spans="1:70" ht="15">
      <c r="A84" s="100"/>
      <c r="B84" s="613"/>
      <c r="C84" s="245" t="s">
        <v>114</v>
      </c>
      <c r="D84" s="47" t="s">
        <v>105</v>
      </c>
      <c r="E84" s="47"/>
      <c r="F84" s="47"/>
      <c r="G84" s="47"/>
      <c r="H84" s="47"/>
      <c r="I84" s="47"/>
      <c r="J84" s="47"/>
      <c r="K84" s="94"/>
      <c r="L84" s="47"/>
      <c r="M84" s="47"/>
      <c r="N84" s="47"/>
      <c r="O84" s="47"/>
      <c r="P84" s="47"/>
      <c r="Q84" s="95"/>
      <c r="R84" s="49"/>
      <c r="S84" s="47"/>
      <c r="T84" s="47"/>
      <c r="U84" s="47"/>
      <c r="V84" s="47"/>
      <c r="W84" s="94"/>
      <c r="X84" s="95"/>
      <c r="Y84" s="47">
        <v>68</v>
      </c>
      <c r="Z84" s="47"/>
      <c r="AA84" s="47"/>
      <c r="AB84" s="81">
        <f t="shared" si="4"/>
        <v>68</v>
      </c>
      <c r="AC84" s="49"/>
      <c r="AD84" s="49"/>
      <c r="AE84" s="49"/>
      <c r="AF84" s="49"/>
      <c r="AG84" s="49"/>
      <c r="AH84" s="47"/>
      <c r="AI84" s="49"/>
      <c r="AJ84" s="95"/>
      <c r="AK84" s="68"/>
      <c r="AL84" s="49"/>
      <c r="AM84" s="49"/>
      <c r="AN84" s="49"/>
      <c r="AO84" s="49"/>
      <c r="AP84" s="95"/>
      <c r="AQ84" s="49"/>
      <c r="AR84" s="95"/>
      <c r="AS84" s="49"/>
      <c r="AT84" s="49"/>
      <c r="AU84" s="49"/>
      <c r="AV84" s="49"/>
      <c r="AW84" s="49"/>
      <c r="AX84" s="95"/>
      <c r="AY84" s="49"/>
      <c r="AZ84" s="95"/>
      <c r="BA84" s="49"/>
      <c r="BB84" s="49"/>
      <c r="BC84" s="95"/>
      <c r="BD84" s="82">
        <f t="shared" si="5"/>
        <v>0</v>
      </c>
      <c r="BE84" s="47"/>
      <c r="BF84" s="49"/>
      <c r="BG84" s="49"/>
      <c r="BH84" s="49"/>
      <c r="BI84" s="47"/>
      <c r="BJ84" s="95"/>
      <c r="BK84" s="47"/>
      <c r="BL84" s="82">
        <f t="shared" si="7"/>
        <v>0</v>
      </c>
      <c r="BM84" s="83">
        <f t="shared" si="6"/>
        <v>68</v>
      </c>
      <c r="BN84" s="147">
        <v>17</v>
      </c>
      <c r="BO84" s="609"/>
      <c r="BP84" s="98" t="s">
        <v>114</v>
      </c>
      <c r="BQ84" s="54"/>
      <c r="BR84" s="53"/>
    </row>
    <row r="85" spans="1:70" ht="15">
      <c r="A85" s="96">
        <v>33</v>
      </c>
      <c r="B85" s="615" t="s">
        <v>169</v>
      </c>
      <c r="C85" s="245" t="s">
        <v>123</v>
      </c>
      <c r="D85" s="47" t="s">
        <v>105</v>
      </c>
      <c r="E85" s="47"/>
      <c r="F85" s="47"/>
      <c r="G85" s="47"/>
      <c r="H85" s="47"/>
      <c r="I85" s="47"/>
      <c r="J85" s="47"/>
      <c r="K85" s="94"/>
      <c r="L85" s="47"/>
      <c r="M85" s="47"/>
      <c r="N85" s="47"/>
      <c r="O85" s="47"/>
      <c r="P85" s="47">
        <v>68</v>
      </c>
      <c r="Q85" s="95"/>
      <c r="R85" s="49"/>
      <c r="S85" s="47"/>
      <c r="T85" s="47"/>
      <c r="U85" s="47"/>
      <c r="V85" s="47"/>
      <c r="W85" s="94"/>
      <c r="X85" s="95"/>
      <c r="Y85" s="47"/>
      <c r="Z85" s="47"/>
      <c r="AA85" s="47"/>
      <c r="AB85" s="81">
        <f t="shared" si="4"/>
        <v>68</v>
      </c>
      <c r="AC85" s="49"/>
      <c r="AD85" s="49"/>
      <c r="AE85" s="49"/>
      <c r="AF85" s="49"/>
      <c r="AG85" s="49"/>
      <c r="AH85" s="47"/>
      <c r="AI85" s="49"/>
      <c r="AJ85" s="95"/>
      <c r="AK85" s="68"/>
      <c r="AL85" s="49"/>
      <c r="AM85" s="49"/>
      <c r="AN85" s="49"/>
      <c r="AO85" s="49"/>
      <c r="AP85" s="95"/>
      <c r="AQ85" s="49"/>
      <c r="AR85" s="95"/>
      <c r="AS85" s="49"/>
      <c r="AT85" s="49"/>
      <c r="AU85" s="49"/>
      <c r="AV85" s="49"/>
      <c r="AW85" s="49"/>
      <c r="AX85" s="95"/>
      <c r="AY85" s="49"/>
      <c r="AZ85" s="95"/>
      <c r="BA85" s="49"/>
      <c r="BB85" s="49"/>
      <c r="BC85" s="95"/>
      <c r="BD85" s="82">
        <f t="shared" si="5"/>
        <v>0</v>
      </c>
      <c r="BE85" s="47"/>
      <c r="BF85" s="49"/>
      <c r="BG85" s="49"/>
      <c r="BH85" s="49"/>
      <c r="BI85" s="47"/>
      <c r="BJ85" s="95"/>
      <c r="BK85" s="47"/>
      <c r="BL85" s="82">
        <f t="shared" si="7"/>
        <v>0</v>
      </c>
      <c r="BM85" s="83">
        <f t="shared" si="6"/>
        <v>68</v>
      </c>
      <c r="BN85" s="147">
        <v>17</v>
      </c>
      <c r="BO85" s="615" t="s">
        <v>169</v>
      </c>
      <c r="BP85" s="98" t="s">
        <v>123</v>
      </c>
      <c r="BQ85" s="54"/>
      <c r="BR85" s="53"/>
    </row>
    <row r="86" spans="1:70" ht="15">
      <c r="A86" s="100"/>
      <c r="B86" s="613"/>
      <c r="C86" s="245" t="s">
        <v>114</v>
      </c>
      <c r="D86" s="47" t="s">
        <v>105</v>
      </c>
      <c r="E86" s="47"/>
      <c r="F86" s="47"/>
      <c r="G86" s="47"/>
      <c r="H86" s="47"/>
      <c r="I86" s="47"/>
      <c r="J86" s="47"/>
      <c r="K86" s="94"/>
      <c r="L86" s="47"/>
      <c r="M86" s="47"/>
      <c r="N86" s="47"/>
      <c r="O86" s="47"/>
      <c r="P86" s="47"/>
      <c r="Q86" s="95">
        <v>20</v>
      </c>
      <c r="R86" s="49"/>
      <c r="S86" s="47"/>
      <c r="T86" s="47"/>
      <c r="U86" s="47"/>
      <c r="V86" s="47"/>
      <c r="W86" s="94"/>
      <c r="X86" s="95"/>
      <c r="Y86" s="47"/>
      <c r="Z86" s="47"/>
      <c r="AA86" s="47"/>
      <c r="AB86" s="81">
        <f t="shared" si="4"/>
        <v>20</v>
      </c>
      <c r="AC86" s="49"/>
      <c r="AD86" s="49"/>
      <c r="AE86" s="49"/>
      <c r="AF86" s="49"/>
      <c r="AG86" s="49"/>
      <c r="AH86" s="47"/>
      <c r="AI86" s="49"/>
      <c r="AJ86" s="95"/>
      <c r="AK86" s="68"/>
      <c r="AL86" s="49"/>
      <c r="AM86" s="49"/>
      <c r="AN86" s="49"/>
      <c r="AO86" s="49"/>
      <c r="AP86" s="95"/>
      <c r="AQ86" s="49"/>
      <c r="AR86" s="95"/>
      <c r="AS86" s="49"/>
      <c r="AT86" s="49"/>
      <c r="AU86" s="49"/>
      <c r="AV86" s="49"/>
      <c r="AW86" s="49"/>
      <c r="AX86" s="95"/>
      <c r="AY86" s="49"/>
      <c r="AZ86" s="95"/>
      <c r="BA86" s="49"/>
      <c r="BB86" s="49"/>
      <c r="BC86" s="95"/>
      <c r="BD86" s="82">
        <f t="shared" si="5"/>
        <v>0</v>
      </c>
      <c r="BE86" s="47"/>
      <c r="BF86" s="49"/>
      <c r="BG86" s="49"/>
      <c r="BH86" s="49"/>
      <c r="BI86" s="47"/>
      <c r="BJ86" s="95"/>
      <c r="BK86" s="47"/>
      <c r="BL86" s="82">
        <f t="shared" si="7"/>
        <v>0</v>
      </c>
      <c r="BM86" s="83">
        <f t="shared" si="6"/>
        <v>20</v>
      </c>
      <c r="BN86" s="147">
        <v>5</v>
      </c>
      <c r="BO86" s="609"/>
      <c r="BP86" s="98" t="s">
        <v>114</v>
      </c>
      <c r="BQ86" s="54"/>
      <c r="BR86" s="53"/>
    </row>
    <row r="87" spans="1:70" ht="15">
      <c r="A87" s="96">
        <v>34</v>
      </c>
      <c r="B87" s="615" t="s">
        <v>170</v>
      </c>
      <c r="C87" s="245" t="s">
        <v>152</v>
      </c>
      <c r="D87" s="47">
        <v>1</v>
      </c>
      <c r="E87" s="47"/>
      <c r="F87" s="47"/>
      <c r="G87" s="47"/>
      <c r="H87" s="47"/>
      <c r="I87" s="47"/>
      <c r="J87" s="47"/>
      <c r="K87" s="94"/>
      <c r="L87" s="47"/>
      <c r="M87" s="47"/>
      <c r="N87" s="47"/>
      <c r="O87" s="49"/>
      <c r="P87" s="49"/>
      <c r="Q87" s="95"/>
      <c r="R87" s="49"/>
      <c r="S87" s="49"/>
      <c r="T87" s="49"/>
      <c r="U87" s="49"/>
      <c r="V87" s="49"/>
      <c r="W87" s="94"/>
      <c r="X87" s="95"/>
      <c r="Y87" s="49"/>
      <c r="Z87" s="49"/>
      <c r="AA87" s="49"/>
      <c r="AB87" s="81">
        <f t="shared" si="4"/>
        <v>0</v>
      </c>
      <c r="AC87" s="49">
        <v>12</v>
      </c>
      <c r="AD87" s="49">
        <v>12</v>
      </c>
      <c r="AE87" s="49">
        <v>12</v>
      </c>
      <c r="AF87" s="49">
        <v>12</v>
      </c>
      <c r="AG87" s="49">
        <v>12</v>
      </c>
      <c r="AH87" s="47"/>
      <c r="AI87" s="49"/>
      <c r="AJ87" s="95"/>
      <c r="AK87" s="68"/>
      <c r="AL87" s="49">
        <v>12</v>
      </c>
      <c r="AM87" s="49"/>
      <c r="AN87" s="49"/>
      <c r="AO87" s="49"/>
      <c r="AP87" s="95"/>
      <c r="AQ87" s="49"/>
      <c r="AR87" s="95"/>
      <c r="AS87" s="49"/>
      <c r="AT87" s="49">
        <v>12</v>
      </c>
      <c r="AU87" s="49"/>
      <c r="AV87" s="49"/>
      <c r="AW87" s="49"/>
      <c r="AX87" s="95"/>
      <c r="AY87" s="49"/>
      <c r="AZ87" s="95"/>
      <c r="BA87" s="49"/>
      <c r="BB87" s="49"/>
      <c r="BC87" s="95"/>
      <c r="BD87" s="82">
        <f t="shared" si="5"/>
        <v>84</v>
      </c>
      <c r="BE87" s="47"/>
      <c r="BF87" s="49">
        <v>12</v>
      </c>
      <c r="BG87" s="49"/>
      <c r="BH87" s="49">
        <v>12</v>
      </c>
      <c r="BI87" s="47">
        <v>12</v>
      </c>
      <c r="BJ87" s="95"/>
      <c r="BK87" s="47"/>
      <c r="BL87" s="82">
        <f t="shared" si="7"/>
        <v>36</v>
      </c>
      <c r="BM87" s="83">
        <f t="shared" si="6"/>
        <v>120</v>
      </c>
      <c r="BN87" s="147">
        <v>30</v>
      </c>
      <c r="BO87" s="615" t="s">
        <v>170</v>
      </c>
      <c r="BP87" s="98" t="s">
        <v>152</v>
      </c>
      <c r="BQ87" s="54"/>
      <c r="BR87" s="53"/>
    </row>
    <row r="88" spans="1:70" ht="15">
      <c r="A88" s="100"/>
      <c r="B88" s="613"/>
      <c r="C88" s="245" t="s">
        <v>112</v>
      </c>
      <c r="D88" s="47">
        <v>1</v>
      </c>
      <c r="E88" s="47"/>
      <c r="F88" s="47"/>
      <c r="G88" s="47"/>
      <c r="H88" s="47"/>
      <c r="I88" s="47"/>
      <c r="J88" s="47"/>
      <c r="K88" s="94"/>
      <c r="L88" s="47"/>
      <c r="M88" s="47"/>
      <c r="N88" s="47"/>
      <c r="O88" s="47"/>
      <c r="P88" s="47"/>
      <c r="Q88" s="95"/>
      <c r="R88" s="49"/>
      <c r="S88" s="47"/>
      <c r="T88" s="47"/>
      <c r="U88" s="47"/>
      <c r="V88" s="47"/>
      <c r="W88" s="94"/>
      <c r="X88" s="95"/>
      <c r="Y88" s="47"/>
      <c r="Z88" s="47"/>
      <c r="AA88" s="47"/>
      <c r="AB88" s="81">
        <f t="shared" si="4"/>
        <v>0</v>
      </c>
      <c r="AC88" s="49"/>
      <c r="AD88" s="49"/>
      <c r="AE88" s="49"/>
      <c r="AF88" s="49"/>
      <c r="AG88" s="49"/>
      <c r="AH88" s="47"/>
      <c r="AI88" s="49"/>
      <c r="AJ88" s="95"/>
      <c r="AK88" s="68"/>
      <c r="AL88" s="49"/>
      <c r="AM88" s="49"/>
      <c r="AN88" s="49"/>
      <c r="AO88" s="49"/>
      <c r="AP88" s="95"/>
      <c r="AQ88" s="49"/>
      <c r="AR88" s="95"/>
      <c r="AS88" s="49"/>
      <c r="AT88" s="49"/>
      <c r="AU88" s="49"/>
      <c r="AV88" s="49"/>
      <c r="AW88" s="49"/>
      <c r="AX88" s="95"/>
      <c r="AY88" s="49"/>
      <c r="AZ88" s="95"/>
      <c r="BA88" s="49"/>
      <c r="BB88" s="49"/>
      <c r="BC88" s="95"/>
      <c r="BD88" s="82">
        <f t="shared" si="5"/>
        <v>0</v>
      </c>
      <c r="BE88" s="47"/>
      <c r="BF88" s="49"/>
      <c r="BG88" s="49"/>
      <c r="BH88" s="49"/>
      <c r="BI88" s="47"/>
      <c r="BJ88" s="95"/>
      <c r="BK88" s="47"/>
      <c r="BL88" s="82">
        <f t="shared" si="7"/>
        <v>0</v>
      </c>
      <c r="BM88" s="83">
        <f t="shared" si="6"/>
        <v>0</v>
      </c>
      <c r="BN88" s="147">
        <v>0</v>
      </c>
      <c r="BO88" s="609"/>
      <c r="BP88" s="98" t="s">
        <v>112</v>
      </c>
      <c r="BQ88" s="54"/>
      <c r="BR88" s="53"/>
    </row>
    <row r="89" spans="1:70" ht="15">
      <c r="A89" s="91">
        <v>35</v>
      </c>
      <c r="B89" s="92" t="s">
        <v>171</v>
      </c>
      <c r="C89" s="245" t="s">
        <v>157</v>
      </c>
      <c r="D89" s="47"/>
      <c r="E89" s="47"/>
      <c r="F89" s="47"/>
      <c r="G89" s="47"/>
      <c r="H89" s="47"/>
      <c r="I89" s="47"/>
      <c r="J89" s="47"/>
      <c r="K89" s="94"/>
      <c r="L89" s="47"/>
      <c r="M89" s="47"/>
      <c r="N89" s="47"/>
      <c r="O89" s="47"/>
      <c r="P89" s="47"/>
      <c r="Q89" s="95"/>
      <c r="R89" s="49"/>
      <c r="S89" s="47"/>
      <c r="T89" s="47"/>
      <c r="U89" s="47"/>
      <c r="V89" s="47"/>
      <c r="W89" s="94"/>
      <c r="X89" s="95"/>
      <c r="Y89" s="47"/>
      <c r="Z89" s="47"/>
      <c r="AA89" s="47"/>
      <c r="AB89" s="81">
        <f t="shared" si="4"/>
        <v>0</v>
      </c>
      <c r="AC89" s="49">
        <v>12</v>
      </c>
      <c r="AD89" s="49">
        <v>12</v>
      </c>
      <c r="AE89" s="49"/>
      <c r="AF89" s="49"/>
      <c r="AG89" s="49"/>
      <c r="AH89" s="47"/>
      <c r="AI89" s="49"/>
      <c r="AJ89" s="95"/>
      <c r="AK89" s="68"/>
      <c r="AL89" s="49"/>
      <c r="AM89" s="49"/>
      <c r="AN89" s="49"/>
      <c r="AO89" s="49"/>
      <c r="AP89" s="95"/>
      <c r="AQ89" s="49"/>
      <c r="AR89" s="95"/>
      <c r="AS89" s="49"/>
      <c r="AT89" s="49"/>
      <c r="AU89" s="49"/>
      <c r="AV89" s="49"/>
      <c r="AW89" s="49"/>
      <c r="AX89" s="95"/>
      <c r="AY89" s="49"/>
      <c r="AZ89" s="95"/>
      <c r="BA89" s="49"/>
      <c r="BB89" s="49"/>
      <c r="BC89" s="95"/>
      <c r="BD89" s="82">
        <f t="shared" si="5"/>
        <v>24</v>
      </c>
      <c r="BE89" s="47">
        <v>8</v>
      </c>
      <c r="BF89" s="49">
        <v>8</v>
      </c>
      <c r="BG89" s="49">
        <v>8</v>
      </c>
      <c r="BH89" s="49">
        <v>8</v>
      </c>
      <c r="BI89" s="47">
        <v>8</v>
      </c>
      <c r="BJ89" s="95"/>
      <c r="BK89" s="47">
        <v>8</v>
      </c>
      <c r="BL89" s="82">
        <f t="shared" si="7"/>
        <v>48</v>
      </c>
      <c r="BM89" s="83">
        <f t="shared" si="6"/>
        <v>72</v>
      </c>
      <c r="BN89" s="147">
        <v>18</v>
      </c>
      <c r="BO89" s="103" t="s">
        <v>171</v>
      </c>
      <c r="BP89" s="98" t="s">
        <v>157</v>
      </c>
      <c r="BQ89" s="54"/>
      <c r="BR89" s="53"/>
    </row>
    <row r="90" spans="1:70" ht="15">
      <c r="A90" s="91"/>
      <c r="B90" s="92"/>
      <c r="C90" s="245" t="s">
        <v>158</v>
      </c>
      <c r="D90" s="47"/>
      <c r="E90" s="47"/>
      <c r="F90" s="47"/>
      <c r="G90" s="47"/>
      <c r="H90" s="47"/>
      <c r="I90" s="47"/>
      <c r="J90" s="47"/>
      <c r="K90" s="94"/>
      <c r="L90" s="47"/>
      <c r="M90" s="47"/>
      <c r="N90" s="47"/>
      <c r="O90" s="47"/>
      <c r="P90" s="47"/>
      <c r="Q90" s="95"/>
      <c r="R90" s="49"/>
      <c r="S90" s="47"/>
      <c r="T90" s="47"/>
      <c r="U90" s="47"/>
      <c r="V90" s="47"/>
      <c r="W90" s="94"/>
      <c r="X90" s="95"/>
      <c r="Y90" s="47"/>
      <c r="Z90" s="47"/>
      <c r="AA90" s="47"/>
      <c r="AB90" s="81">
        <f t="shared" si="4"/>
        <v>0</v>
      </c>
      <c r="AC90" s="49"/>
      <c r="AD90" s="49"/>
      <c r="AE90" s="49"/>
      <c r="AF90" s="49"/>
      <c r="AG90" s="49"/>
      <c r="AH90" s="47"/>
      <c r="AI90" s="49"/>
      <c r="AJ90" s="95"/>
      <c r="AK90" s="68"/>
      <c r="AL90" s="49"/>
      <c r="AM90" s="49"/>
      <c r="AN90" s="49"/>
      <c r="AO90" s="49"/>
      <c r="AP90" s="95"/>
      <c r="AQ90" s="49"/>
      <c r="AR90" s="95"/>
      <c r="AS90" s="49"/>
      <c r="AT90" s="49"/>
      <c r="AU90" s="49"/>
      <c r="AV90" s="49"/>
      <c r="AW90" s="49"/>
      <c r="AX90" s="95"/>
      <c r="AY90" s="49"/>
      <c r="AZ90" s="95"/>
      <c r="BA90" s="49"/>
      <c r="BB90" s="49"/>
      <c r="BC90" s="95"/>
      <c r="BD90" s="82">
        <f t="shared" si="5"/>
        <v>0</v>
      </c>
      <c r="BE90" s="47">
        <v>4</v>
      </c>
      <c r="BF90" s="49">
        <v>4</v>
      </c>
      <c r="BG90" s="49">
        <v>4</v>
      </c>
      <c r="BH90" s="49"/>
      <c r="BI90" s="47"/>
      <c r="BJ90" s="95"/>
      <c r="BK90" s="47"/>
      <c r="BL90" s="82">
        <f t="shared" si="7"/>
        <v>12</v>
      </c>
      <c r="BM90" s="83">
        <f t="shared" si="6"/>
        <v>12</v>
      </c>
      <c r="BN90" s="147">
        <v>3</v>
      </c>
      <c r="BO90" s="102"/>
      <c r="BP90" s="98" t="s">
        <v>112</v>
      </c>
      <c r="BQ90" s="54"/>
      <c r="BR90" s="53"/>
    </row>
    <row r="91" spans="1:70" ht="15">
      <c r="A91" s="91">
        <v>36</v>
      </c>
      <c r="B91" s="92" t="s">
        <v>172</v>
      </c>
      <c r="C91" s="245" t="s">
        <v>128</v>
      </c>
      <c r="D91" s="47">
        <v>1</v>
      </c>
      <c r="E91" s="47"/>
      <c r="F91" s="47"/>
      <c r="G91" s="47"/>
      <c r="H91" s="47"/>
      <c r="I91" s="47"/>
      <c r="J91" s="47"/>
      <c r="K91" s="94"/>
      <c r="L91" s="47"/>
      <c r="M91" s="47"/>
      <c r="N91" s="47"/>
      <c r="O91" s="47"/>
      <c r="P91" s="47"/>
      <c r="Q91" s="95"/>
      <c r="R91" s="49"/>
      <c r="S91" s="47"/>
      <c r="T91" s="47"/>
      <c r="U91" s="47"/>
      <c r="V91" s="47"/>
      <c r="W91" s="94"/>
      <c r="X91" s="95"/>
      <c r="Y91" s="47"/>
      <c r="Z91" s="47"/>
      <c r="AA91" s="47"/>
      <c r="AB91" s="81">
        <f t="shared" si="4"/>
        <v>0</v>
      </c>
      <c r="AC91" s="49">
        <v>8</v>
      </c>
      <c r="AD91" s="49">
        <v>8</v>
      </c>
      <c r="AE91" s="49">
        <v>8</v>
      </c>
      <c r="AF91" s="49">
        <v>8</v>
      </c>
      <c r="AG91" s="49">
        <v>8</v>
      </c>
      <c r="AH91" s="47"/>
      <c r="AI91" s="49"/>
      <c r="AJ91" s="95"/>
      <c r="AK91" s="68"/>
      <c r="AL91" s="49">
        <v>8</v>
      </c>
      <c r="AM91" s="49">
        <v>8</v>
      </c>
      <c r="AN91" s="49">
        <v>8</v>
      </c>
      <c r="AO91" s="49">
        <v>8</v>
      </c>
      <c r="AP91" s="95"/>
      <c r="AQ91" s="49">
        <v>8</v>
      </c>
      <c r="AR91" s="95"/>
      <c r="AS91" s="49">
        <v>4</v>
      </c>
      <c r="AT91" s="49">
        <v>4</v>
      </c>
      <c r="AU91" s="49">
        <v>4</v>
      </c>
      <c r="AV91" s="49">
        <v>4</v>
      </c>
      <c r="AW91" s="49"/>
      <c r="AX91" s="95"/>
      <c r="AY91" s="49"/>
      <c r="AZ91" s="95"/>
      <c r="BA91" s="49"/>
      <c r="BB91" s="49"/>
      <c r="BC91" s="95"/>
      <c r="BD91" s="82">
        <f t="shared" si="5"/>
        <v>96</v>
      </c>
      <c r="BE91" s="47"/>
      <c r="BF91" s="49"/>
      <c r="BG91" s="49"/>
      <c r="BH91" s="49"/>
      <c r="BI91" s="47"/>
      <c r="BJ91" s="95"/>
      <c r="BK91" s="47"/>
      <c r="BL91" s="82">
        <f t="shared" si="7"/>
        <v>0</v>
      </c>
      <c r="BM91" s="83">
        <f t="shared" si="6"/>
        <v>96</v>
      </c>
      <c r="BN91" s="147">
        <v>24</v>
      </c>
      <c r="BO91" s="92" t="s">
        <v>172</v>
      </c>
      <c r="BP91" s="98" t="s">
        <v>128</v>
      </c>
      <c r="BQ91" s="54"/>
      <c r="BR91" s="53"/>
    </row>
    <row r="92" spans="1:70" ht="15">
      <c r="A92" s="91">
        <v>37</v>
      </c>
      <c r="B92" s="92" t="s">
        <v>173</v>
      </c>
      <c r="C92" s="245" t="s">
        <v>123</v>
      </c>
      <c r="D92" s="47"/>
      <c r="E92" s="47"/>
      <c r="F92" s="47"/>
      <c r="G92" s="47">
        <v>80</v>
      </c>
      <c r="H92" s="47"/>
      <c r="I92" s="47"/>
      <c r="J92" s="47"/>
      <c r="K92" s="94"/>
      <c r="L92" s="47"/>
      <c r="M92" s="47"/>
      <c r="N92" s="47"/>
      <c r="O92" s="47"/>
      <c r="P92" s="47"/>
      <c r="Q92" s="95"/>
      <c r="R92" s="49"/>
      <c r="S92" s="47"/>
      <c r="T92" s="47"/>
      <c r="U92" s="47"/>
      <c r="V92" s="47"/>
      <c r="W92" s="94"/>
      <c r="X92" s="95"/>
      <c r="Y92" s="47"/>
      <c r="Z92" s="47"/>
      <c r="AA92" s="47"/>
      <c r="AB92" s="81">
        <f t="shared" si="4"/>
        <v>80</v>
      </c>
      <c r="AC92" s="49"/>
      <c r="AD92" s="49"/>
      <c r="AE92" s="49"/>
      <c r="AF92" s="49"/>
      <c r="AG92" s="49"/>
      <c r="AH92" s="47"/>
      <c r="AI92" s="49"/>
      <c r="AJ92" s="95"/>
      <c r="AK92" s="68"/>
      <c r="AL92" s="49"/>
      <c r="AM92" s="49"/>
      <c r="AN92" s="49"/>
      <c r="AO92" s="49"/>
      <c r="AP92" s="95"/>
      <c r="AQ92" s="49"/>
      <c r="AR92" s="95"/>
      <c r="AS92" s="49"/>
      <c r="AT92" s="49"/>
      <c r="AU92" s="49"/>
      <c r="AV92" s="49"/>
      <c r="AW92" s="49"/>
      <c r="AX92" s="95"/>
      <c r="AY92" s="49"/>
      <c r="AZ92" s="95"/>
      <c r="BA92" s="49"/>
      <c r="BB92" s="49"/>
      <c r="BC92" s="95"/>
      <c r="BD92" s="82">
        <f t="shared" si="5"/>
        <v>0</v>
      </c>
      <c r="BE92" s="47"/>
      <c r="BF92" s="49"/>
      <c r="BG92" s="49"/>
      <c r="BH92" s="49"/>
      <c r="BI92" s="47"/>
      <c r="BJ92" s="95"/>
      <c r="BK92" s="47"/>
      <c r="BL92" s="82">
        <f t="shared" si="7"/>
        <v>0</v>
      </c>
      <c r="BM92" s="83">
        <f t="shared" si="6"/>
        <v>80</v>
      </c>
      <c r="BN92" s="147">
        <v>20</v>
      </c>
      <c r="BO92" s="92" t="s">
        <v>173</v>
      </c>
      <c r="BP92" s="98" t="s">
        <v>123</v>
      </c>
      <c r="BQ92" s="54"/>
      <c r="BR92" s="53"/>
    </row>
    <row r="93" spans="1:70" ht="15">
      <c r="A93" s="91">
        <v>38</v>
      </c>
      <c r="B93" s="92" t="s">
        <v>174</v>
      </c>
      <c r="C93" s="245" t="s">
        <v>123</v>
      </c>
      <c r="D93" s="47"/>
      <c r="E93" s="47"/>
      <c r="F93" s="47"/>
      <c r="G93" s="47"/>
      <c r="H93" s="47"/>
      <c r="I93" s="47"/>
      <c r="J93" s="47">
        <v>80</v>
      </c>
      <c r="K93" s="94"/>
      <c r="L93" s="47"/>
      <c r="M93" s="47"/>
      <c r="N93" s="47"/>
      <c r="O93" s="47"/>
      <c r="P93" s="47"/>
      <c r="Q93" s="95"/>
      <c r="R93" s="49"/>
      <c r="S93" s="47"/>
      <c r="T93" s="47"/>
      <c r="U93" s="47"/>
      <c r="V93" s="47"/>
      <c r="W93" s="94"/>
      <c r="X93" s="95"/>
      <c r="Y93" s="47"/>
      <c r="Z93" s="47"/>
      <c r="AA93" s="47"/>
      <c r="AB93" s="81">
        <f t="shared" si="4"/>
        <v>80</v>
      </c>
      <c r="AC93" s="49"/>
      <c r="AD93" s="49"/>
      <c r="AE93" s="49"/>
      <c r="AF93" s="49"/>
      <c r="AG93" s="49"/>
      <c r="AH93" s="47"/>
      <c r="AI93" s="49"/>
      <c r="AJ93" s="95"/>
      <c r="AK93" s="68"/>
      <c r="AL93" s="49"/>
      <c r="AM93" s="49"/>
      <c r="AN93" s="49"/>
      <c r="AO93" s="49"/>
      <c r="AP93" s="95"/>
      <c r="AQ93" s="49"/>
      <c r="AR93" s="95"/>
      <c r="AS93" s="49"/>
      <c r="AT93" s="49"/>
      <c r="AU93" s="49"/>
      <c r="AV93" s="49"/>
      <c r="AW93" s="49"/>
      <c r="AX93" s="95"/>
      <c r="AY93" s="49"/>
      <c r="AZ93" s="95"/>
      <c r="BA93" s="49"/>
      <c r="BB93" s="49"/>
      <c r="BC93" s="95"/>
      <c r="BD93" s="82">
        <f t="shared" si="5"/>
        <v>0</v>
      </c>
      <c r="BE93" s="47"/>
      <c r="BF93" s="49"/>
      <c r="BG93" s="49"/>
      <c r="BH93" s="49"/>
      <c r="BI93" s="47"/>
      <c r="BJ93" s="95"/>
      <c r="BK93" s="47"/>
      <c r="BL93" s="82">
        <f t="shared" si="7"/>
        <v>0</v>
      </c>
      <c r="BM93" s="83">
        <f t="shared" si="6"/>
        <v>80</v>
      </c>
      <c r="BN93" s="147">
        <v>20</v>
      </c>
      <c r="BO93" s="92" t="s">
        <v>174</v>
      </c>
      <c r="BP93" s="98" t="s">
        <v>123</v>
      </c>
      <c r="BQ93" s="54"/>
      <c r="BR93" s="53"/>
    </row>
    <row r="94" spans="1:70" ht="15">
      <c r="A94" s="96">
        <v>39</v>
      </c>
      <c r="B94" s="615" t="s">
        <v>175</v>
      </c>
      <c r="C94" s="245" t="s">
        <v>112</v>
      </c>
      <c r="D94" s="47">
        <v>1</v>
      </c>
      <c r="E94" s="47"/>
      <c r="F94" s="47"/>
      <c r="G94" s="47"/>
      <c r="H94" s="47"/>
      <c r="I94" s="47"/>
      <c r="J94" s="47"/>
      <c r="K94" s="94"/>
      <c r="L94" s="47"/>
      <c r="M94" s="47"/>
      <c r="N94" s="47"/>
      <c r="O94" s="47"/>
      <c r="P94" s="47"/>
      <c r="Q94" s="95"/>
      <c r="R94" s="49"/>
      <c r="S94" s="47"/>
      <c r="T94" s="47"/>
      <c r="U94" s="47"/>
      <c r="V94" s="47"/>
      <c r="W94" s="94"/>
      <c r="X94" s="95"/>
      <c r="Y94" s="47"/>
      <c r="Z94" s="47"/>
      <c r="AA94" s="47"/>
      <c r="AB94" s="81">
        <f t="shared" si="4"/>
        <v>0</v>
      </c>
      <c r="AC94" s="49"/>
      <c r="AD94" s="49"/>
      <c r="AE94" s="49"/>
      <c r="AF94" s="49"/>
      <c r="AG94" s="49"/>
      <c r="AH94" s="47"/>
      <c r="AI94" s="49"/>
      <c r="AJ94" s="95"/>
      <c r="AK94" s="68"/>
      <c r="AL94" s="49"/>
      <c r="AM94" s="49"/>
      <c r="AN94" s="49"/>
      <c r="AO94" s="49"/>
      <c r="AP94" s="95"/>
      <c r="AQ94" s="49"/>
      <c r="AR94" s="95"/>
      <c r="AS94" s="49"/>
      <c r="AT94" s="49"/>
      <c r="AU94" s="49"/>
      <c r="AV94" s="49"/>
      <c r="AW94" s="49"/>
      <c r="AX94" s="95"/>
      <c r="AY94" s="49"/>
      <c r="AZ94" s="95"/>
      <c r="BA94" s="49"/>
      <c r="BB94" s="49"/>
      <c r="BC94" s="95"/>
      <c r="BD94" s="82">
        <f t="shared" si="5"/>
        <v>0</v>
      </c>
      <c r="BE94" s="47"/>
      <c r="BF94" s="49">
        <v>4</v>
      </c>
      <c r="BG94" s="49"/>
      <c r="BH94" s="49"/>
      <c r="BI94" s="47"/>
      <c r="BJ94" s="95"/>
      <c r="BK94" s="47"/>
      <c r="BL94" s="82">
        <f t="shared" si="7"/>
        <v>4</v>
      </c>
      <c r="BM94" s="83">
        <f t="shared" si="6"/>
        <v>4</v>
      </c>
      <c r="BN94" s="147">
        <v>1</v>
      </c>
      <c r="BO94" s="615" t="s">
        <v>175</v>
      </c>
      <c r="BP94" s="98" t="s">
        <v>112</v>
      </c>
      <c r="BQ94" s="54"/>
      <c r="BR94" s="53"/>
    </row>
    <row r="95" spans="1:70" ht="15">
      <c r="A95" s="105"/>
      <c r="B95" s="613"/>
      <c r="C95" s="245" t="s">
        <v>152</v>
      </c>
      <c r="D95" s="47">
        <v>1</v>
      </c>
      <c r="E95" s="47"/>
      <c r="F95" s="47"/>
      <c r="G95" s="47"/>
      <c r="H95" s="47"/>
      <c r="I95" s="47"/>
      <c r="J95" s="47"/>
      <c r="K95" s="94"/>
      <c r="L95" s="47"/>
      <c r="M95" s="47"/>
      <c r="N95" s="47"/>
      <c r="O95" s="47"/>
      <c r="P95" s="47"/>
      <c r="Q95" s="95"/>
      <c r="R95" s="49"/>
      <c r="S95" s="47"/>
      <c r="T95" s="47"/>
      <c r="U95" s="47"/>
      <c r="V95" s="47"/>
      <c r="W95" s="94"/>
      <c r="X95" s="95"/>
      <c r="Y95" s="47"/>
      <c r="Z95" s="47"/>
      <c r="AA95" s="47"/>
      <c r="AB95" s="81">
        <f t="shared" si="4"/>
        <v>0</v>
      </c>
      <c r="AC95" s="49"/>
      <c r="AD95" s="49"/>
      <c r="AE95" s="49"/>
      <c r="AF95" s="49"/>
      <c r="AG95" s="49"/>
      <c r="AH95" s="47">
        <v>12</v>
      </c>
      <c r="AI95" s="49">
        <v>12</v>
      </c>
      <c r="AJ95" s="95"/>
      <c r="AK95" s="49"/>
      <c r="AL95" s="49"/>
      <c r="AM95" s="49">
        <v>12</v>
      </c>
      <c r="AN95" s="49"/>
      <c r="AO95" s="49">
        <v>12</v>
      </c>
      <c r="AP95" s="95"/>
      <c r="AQ95" s="49">
        <v>12</v>
      </c>
      <c r="AR95" s="95"/>
      <c r="AS95" s="49"/>
      <c r="AT95" s="49">
        <v>12</v>
      </c>
      <c r="AU95" s="49">
        <v>12</v>
      </c>
      <c r="AV95" s="49"/>
      <c r="AW95" s="49"/>
      <c r="AX95" s="95"/>
      <c r="AY95" s="49"/>
      <c r="AZ95" s="95"/>
      <c r="BA95" s="49"/>
      <c r="BB95" s="49"/>
      <c r="BC95" s="95"/>
      <c r="BD95" s="82">
        <f t="shared" si="5"/>
        <v>84</v>
      </c>
      <c r="BE95" s="47"/>
      <c r="BF95" s="49">
        <v>12</v>
      </c>
      <c r="BG95" s="49">
        <v>12</v>
      </c>
      <c r="BH95" s="49"/>
      <c r="BI95" s="47"/>
      <c r="BJ95" s="95"/>
      <c r="BK95" s="47"/>
      <c r="BL95" s="82">
        <f t="shared" si="7"/>
        <v>24</v>
      </c>
      <c r="BM95" s="83">
        <f t="shared" si="6"/>
        <v>108</v>
      </c>
      <c r="BN95" s="147">
        <v>27</v>
      </c>
      <c r="BO95" s="609"/>
      <c r="BP95" s="98" t="s">
        <v>152</v>
      </c>
      <c r="BQ95" s="54"/>
      <c r="BR95" s="53"/>
    </row>
    <row r="96" spans="1:70" ht="15">
      <c r="A96" s="100"/>
      <c r="B96" s="101" t="s">
        <v>176</v>
      </c>
      <c r="C96" s="245" t="s">
        <v>177</v>
      </c>
      <c r="D96" s="47"/>
      <c r="E96" s="47"/>
      <c r="F96" s="47"/>
      <c r="G96" s="47"/>
      <c r="H96" s="47"/>
      <c r="I96" s="47"/>
      <c r="J96" s="47"/>
      <c r="K96" s="94"/>
      <c r="L96" s="47"/>
      <c r="M96" s="47"/>
      <c r="N96" s="47"/>
      <c r="O96" s="47"/>
      <c r="P96" s="47"/>
      <c r="Q96" s="95"/>
      <c r="R96" s="49"/>
      <c r="S96" s="47"/>
      <c r="T96" s="47"/>
      <c r="U96" s="47"/>
      <c r="V96" s="47"/>
      <c r="W96" s="94"/>
      <c r="X96" s="95"/>
      <c r="Y96" s="47"/>
      <c r="Z96" s="47"/>
      <c r="AA96" s="47"/>
      <c r="AB96" s="81">
        <f t="shared" si="4"/>
        <v>0</v>
      </c>
      <c r="AC96" s="49"/>
      <c r="AD96" s="49"/>
      <c r="AE96" s="49"/>
      <c r="AF96" s="49"/>
      <c r="AG96" s="49"/>
      <c r="AH96" s="47"/>
      <c r="AI96" s="49"/>
      <c r="AJ96" s="95"/>
      <c r="AK96" s="49"/>
      <c r="AL96" s="49"/>
      <c r="AM96" s="49"/>
      <c r="AN96" s="49"/>
      <c r="AO96" s="49"/>
      <c r="AP96" s="95"/>
      <c r="AQ96" s="49"/>
      <c r="AR96" s="95"/>
      <c r="AS96" s="49">
        <v>4</v>
      </c>
      <c r="AT96" s="49">
        <v>4</v>
      </c>
      <c r="AU96" s="49">
        <v>4</v>
      </c>
      <c r="AV96" s="49">
        <v>4</v>
      </c>
      <c r="AW96" s="49">
        <v>4</v>
      </c>
      <c r="AX96" s="95"/>
      <c r="AY96" s="49">
        <v>4</v>
      </c>
      <c r="AZ96" s="95"/>
      <c r="BA96" s="49">
        <v>4</v>
      </c>
      <c r="BB96" s="49">
        <v>4</v>
      </c>
      <c r="BC96" s="95"/>
      <c r="BD96" s="82">
        <f t="shared" si="5"/>
        <v>32</v>
      </c>
      <c r="BE96" s="47">
        <v>8</v>
      </c>
      <c r="BF96" s="49">
        <v>8</v>
      </c>
      <c r="BG96" s="49">
        <v>8</v>
      </c>
      <c r="BH96" s="49">
        <v>4</v>
      </c>
      <c r="BI96" s="47">
        <v>4</v>
      </c>
      <c r="BJ96" s="95"/>
      <c r="BK96" s="47">
        <v>4</v>
      </c>
      <c r="BL96" s="82">
        <f t="shared" si="7"/>
        <v>36</v>
      </c>
      <c r="BM96" s="83">
        <f t="shared" si="6"/>
        <v>68</v>
      </c>
      <c r="BN96" s="147">
        <v>17</v>
      </c>
      <c r="BO96" s="101" t="s">
        <v>178</v>
      </c>
      <c r="BP96" s="98" t="s">
        <v>177</v>
      </c>
      <c r="BQ96" s="54"/>
      <c r="BR96" s="53"/>
    </row>
    <row r="97" spans="1:70" ht="19.5">
      <c r="A97" s="96">
        <v>41</v>
      </c>
      <c r="B97" s="608" t="s">
        <v>179</v>
      </c>
      <c r="C97" s="244" t="s">
        <v>130</v>
      </c>
      <c r="D97" s="47">
        <v>2</v>
      </c>
      <c r="E97" s="47"/>
      <c r="F97" s="47"/>
      <c r="G97" s="47"/>
      <c r="H97" s="47"/>
      <c r="I97" s="47"/>
      <c r="J97" s="47"/>
      <c r="K97" s="94"/>
      <c r="L97" s="47"/>
      <c r="M97" s="47"/>
      <c r="N97" s="47"/>
      <c r="O97" s="47"/>
      <c r="P97" s="47"/>
      <c r="Q97" s="95"/>
      <c r="R97" s="49"/>
      <c r="S97" s="47"/>
      <c r="T97" s="47"/>
      <c r="U97" s="47"/>
      <c r="V97" s="47"/>
      <c r="W97" s="94"/>
      <c r="X97" s="95"/>
      <c r="Y97" s="47"/>
      <c r="Z97" s="47"/>
      <c r="AA97" s="47"/>
      <c r="AB97" s="81">
        <f t="shared" si="4"/>
        <v>0</v>
      </c>
      <c r="AC97" s="49"/>
      <c r="AD97" s="49"/>
      <c r="AE97" s="49"/>
      <c r="AF97" s="49"/>
      <c r="AG97" s="49"/>
      <c r="AH97" s="47"/>
      <c r="AI97" s="49"/>
      <c r="AJ97" s="95"/>
      <c r="AK97" s="49"/>
      <c r="AL97" s="49"/>
      <c r="AM97" s="49"/>
      <c r="AN97" s="49"/>
      <c r="AO97" s="49"/>
      <c r="AP97" s="95"/>
      <c r="AQ97" s="49"/>
      <c r="AR97" s="95"/>
      <c r="AS97" s="49"/>
      <c r="AT97" s="49"/>
      <c r="AU97" s="49"/>
      <c r="AV97" s="49"/>
      <c r="AW97" s="49"/>
      <c r="AX97" s="95"/>
      <c r="AY97" s="49"/>
      <c r="AZ97" s="95"/>
      <c r="BA97" s="49"/>
      <c r="BB97" s="49"/>
      <c r="BC97" s="95"/>
      <c r="BD97" s="82">
        <f t="shared" si="5"/>
        <v>0</v>
      </c>
      <c r="BE97" s="47">
        <v>4</v>
      </c>
      <c r="BF97" s="49"/>
      <c r="BG97" s="49"/>
      <c r="BH97" s="49"/>
      <c r="BI97" s="47"/>
      <c r="BJ97" s="95"/>
      <c r="BK97" s="47"/>
      <c r="BL97" s="82">
        <f t="shared" si="7"/>
        <v>4</v>
      </c>
      <c r="BM97" s="83">
        <f t="shared" si="6"/>
        <v>4</v>
      </c>
      <c r="BN97" s="147">
        <v>1</v>
      </c>
      <c r="BO97" s="608" t="s">
        <v>179</v>
      </c>
      <c r="BP97" s="98" t="s">
        <v>112</v>
      </c>
      <c r="BQ97" s="54"/>
      <c r="BR97" s="53"/>
    </row>
    <row r="98" spans="1:70" ht="15">
      <c r="A98" s="100"/>
      <c r="B98" s="613"/>
      <c r="C98" s="244" t="s">
        <v>114</v>
      </c>
      <c r="D98" s="47">
        <v>2</v>
      </c>
      <c r="E98" s="47"/>
      <c r="F98" s="47"/>
      <c r="G98" s="47"/>
      <c r="H98" s="47"/>
      <c r="I98" s="47"/>
      <c r="J98" s="47"/>
      <c r="K98" s="94"/>
      <c r="L98" s="47"/>
      <c r="M98" s="47"/>
      <c r="N98" s="47"/>
      <c r="O98" s="47"/>
      <c r="P98" s="47"/>
      <c r="Q98" s="95"/>
      <c r="R98" s="49"/>
      <c r="S98" s="47"/>
      <c r="T98" s="47"/>
      <c r="U98" s="47"/>
      <c r="V98" s="47"/>
      <c r="W98" s="94"/>
      <c r="X98" s="95"/>
      <c r="Y98" s="47"/>
      <c r="Z98" s="47"/>
      <c r="AA98" s="47"/>
      <c r="AB98" s="81">
        <f t="shared" si="4"/>
        <v>0</v>
      </c>
      <c r="AC98" s="49"/>
      <c r="AD98" s="49"/>
      <c r="AE98" s="49"/>
      <c r="AF98" s="49"/>
      <c r="AG98" s="49"/>
      <c r="AH98" s="47"/>
      <c r="AI98" s="49"/>
      <c r="AJ98" s="95"/>
      <c r="AK98" s="49"/>
      <c r="AL98" s="49"/>
      <c r="AM98" s="49"/>
      <c r="AN98" s="49"/>
      <c r="AO98" s="49"/>
      <c r="AP98" s="95">
        <v>16</v>
      </c>
      <c r="AQ98" s="49"/>
      <c r="AR98" s="95">
        <v>16</v>
      </c>
      <c r="AS98" s="49"/>
      <c r="AT98" s="49"/>
      <c r="AU98" s="49"/>
      <c r="AV98" s="49"/>
      <c r="AW98" s="49"/>
      <c r="AX98" s="95">
        <v>12</v>
      </c>
      <c r="AY98" s="49"/>
      <c r="AZ98" s="95">
        <v>12</v>
      </c>
      <c r="BA98" s="49"/>
      <c r="BB98" s="49"/>
      <c r="BC98" s="95">
        <v>12</v>
      </c>
      <c r="BD98" s="82">
        <f t="shared" si="5"/>
        <v>68</v>
      </c>
      <c r="BE98" s="47"/>
      <c r="BF98" s="49"/>
      <c r="BG98" s="49"/>
      <c r="BH98" s="49"/>
      <c r="BI98" s="47"/>
      <c r="BJ98" s="95"/>
      <c r="BK98" s="47"/>
      <c r="BL98" s="82">
        <f t="shared" si="7"/>
        <v>0</v>
      </c>
      <c r="BM98" s="83">
        <f t="shared" si="6"/>
        <v>68</v>
      </c>
      <c r="BN98" s="147">
        <v>17</v>
      </c>
      <c r="BO98" s="609"/>
      <c r="BP98" s="93" t="s">
        <v>114</v>
      </c>
      <c r="BQ98" s="54"/>
      <c r="BR98" s="53"/>
    </row>
    <row r="99" spans="1:70" ht="15">
      <c r="A99" s="610">
        <v>42</v>
      </c>
      <c r="B99" s="608" t="s">
        <v>180</v>
      </c>
      <c r="C99" s="245" t="s">
        <v>123</v>
      </c>
      <c r="D99" s="47"/>
      <c r="E99" s="47"/>
      <c r="F99" s="47"/>
      <c r="G99" s="47"/>
      <c r="H99" s="47"/>
      <c r="I99" s="47"/>
      <c r="J99" s="47"/>
      <c r="K99" s="94"/>
      <c r="L99" s="47"/>
      <c r="M99" s="47"/>
      <c r="N99" s="47"/>
      <c r="O99" s="47"/>
      <c r="P99" s="47"/>
      <c r="Q99" s="95"/>
      <c r="R99" s="49"/>
      <c r="S99" s="47"/>
      <c r="T99" s="47"/>
      <c r="U99" s="47"/>
      <c r="V99" s="47"/>
      <c r="W99" s="94"/>
      <c r="X99" s="95"/>
      <c r="Y99" s="47"/>
      <c r="Z99" s="47"/>
      <c r="AA99" s="47"/>
      <c r="AB99" s="81">
        <f t="shared" si="4"/>
        <v>0</v>
      </c>
      <c r="AC99" s="49"/>
      <c r="AD99" s="49"/>
      <c r="AE99" s="49"/>
      <c r="AF99" s="49"/>
      <c r="AG99" s="49"/>
      <c r="AH99" s="47"/>
      <c r="AI99" s="49"/>
      <c r="AJ99" s="95"/>
      <c r="AK99" s="49"/>
      <c r="AL99" s="49"/>
      <c r="AM99" s="49"/>
      <c r="AN99" s="49"/>
      <c r="AO99" s="49"/>
      <c r="AP99" s="95"/>
      <c r="AQ99" s="49"/>
      <c r="AR99" s="95"/>
      <c r="AS99" s="49"/>
      <c r="AT99" s="49"/>
      <c r="AU99" s="49"/>
      <c r="AV99" s="49"/>
      <c r="AW99" s="49"/>
      <c r="AX99" s="95"/>
      <c r="AY99" s="49"/>
      <c r="AZ99" s="95"/>
      <c r="BA99" s="49"/>
      <c r="BB99" s="49"/>
      <c r="BC99" s="95"/>
      <c r="BD99" s="82">
        <f t="shared" si="5"/>
        <v>0</v>
      </c>
      <c r="BE99" s="47"/>
      <c r="BF99" s="49"/>
      <c r="BG99" s="49"/>
      <c r="BH99" s="49"/>
      <c r="BI99" s="47"/>
      <c r="BJ99" s="95"/>
      <c r="BK99" s="47"/>
      <c r="BL99" s="82">
        <f t="shared" si="7"/>
        <v>0</v>
      </c>
      <c r="BM99" s="83">
        <f t="shared" si="6"/>
        <v>0</v>
      </c>
      <c r="BN99" s="147">
        <v>0</v>
      </c>
      <c r="BO99" s="608" t="s">
        <v>180</v>
      </c>
      <c r="BP99" s="98" t="s">
        <v>123</v>
      </c>
      <c r="BQ99" s="54"/>
      <c r="BR99" s="53"/>
    </row>
    <row r="100" spans="1:70" ht="15">
      <c r="A100" s="613"/>
      <c r="B100" s="614"/>
      <c r="C100" s="245" t="s">
        <v>181</v>
      </c>
      <c r="D100" s="47"/>
      <c r="E100" s="47"/>
      <c r="F100" s="47"/>
      <c r="G100" s="47"/>
      <c r="H100" s="47">
        <v>80</v>
      </c>
      <c r="I100" s="47"/>
      <c r="J100" s="47"/>
      <c r="K100" s="94"/>
      <c r="L100" s="47"/>
      <c r="M100" s="47"/>
      <c r="N100" s="47"/>
      <c r="O100" s="47"/>
      <c r="P100" s="47"/>
      <c r="Q100" s="95"/>
      <c r="R100" s="49"/>
      <c r="S100" s="47"/>
      <c r="T100" s="47"/>
      <c r="U100" s="47"/>
      <c r="V100" s="47"/>
      <c r="W100" s="94"/>
      <c r="X100" s="95"/>
      <c r="Y100" s="47"/>
      <c r="Z100" s="47"/>
      <c r="AA100" s="47"/>
      <c r="AB100" s="81">
        <f t="shared" si="4"/>
        <v>80</v>
      </c>
      <c r="AC100" s="49"/>
      <c r="AD100" s="49"/>
      <c r="AE100" s="49"/>
      <c r="AF100" s="49"/>
      <c r="AG100" s="49"/>
      <c r="AH100" s="47"/>
      <c r="AI100" s="49"/>
      <c r="AJ100" s="95"/>
      <c r="AK100" s="49"/>
      <c r="AL100" s="49"/>
      <c r="AM100" s="49"/>
      <c r="AN100" s="49"/>
      <c r="AO100" s="49"/>
      <c r="AP100" s="95"/>
      <c r="AQ100" s="49"/>
      <c r="AR100" s="95"/>
      <c r="AS100" s="49"/>
      <c r="AT100" s="49"/>
      <c r="AU100" s="49"/>
      <c r="AV100" s="49"/>
      <c r="AW100" s="49"/>
      <c r="AX100" s="95"/>
      <c r="AY100" s="49"/>
      <c r="AZ100" s="95"/>
      <c r="BA100" s="49"/>
      <c r="BB100" s="49"/>
      <c r="BC100" s="95"/>
      <c r="BD100" s="82">
        <f t="shared" si="5"/>
        <v>0</v>
      </c>
      <c r="BE100" s="47"/>
      <c r="BF100" s="49"/>
      <c r="BG100" s="49"/>
      <c r="BH100" s="49"/>
      <c r="BI100" s="47"/>
      <c r="BJ100" s="95"/>
      <c r="BK100" s="47"/>
      <c r="BL100" s="82">
        <f t="shared" si="7"/>
        <v>0</v>
      </c>
      <c r="BM100" s="83">
        <f t="shared" si="6"/>
        <v>80</v>
      </c>
      <c r="BN100" s="147">
        <v>20</v>
      </c>
      <c r="BO100" s="614"/>
      <c r="BP100" s="98" t="s">
        <v>181</v>
      </c>
      <c r="BQ100" s="54"/>
      <c r="BR100" s="53"/>
    </row>
    <row r="101" spans="1:70" ht="15">
      <c r="A101" s="96">
        <v>43</v>
      </c>
      <c r="B101" s="608" t="s">
        <v>182</v>
      </c>
      <c r="C101" s="245" t="s">
        <v>114</v>
      </c>
      <c r="D101" s="47">
        <v>1</v>
      </c>
      <c r="E101" s="47"/>
      <c r="F101" s="47"/>
      <c r="G101" s="47"/>
      <c r="H101" s="47"/>
      <c r="I101" s="47"/>
      <c r="J101" s="47"/>
      <c r="K101" s="94"/>
      <c r="L101" s="47"/>
      <c r="M101" s="47"/>
      <c r="N101" s="47"/>
      <c r="O101" s="47"/>
      <c r="P101" s="47"/>
      <c r="Q101" s="95"/>
      <c r="R101" s="49"/>
      <c r="S101" s="47"/>
      <c r="T101" s="47"/>
      <c r="U101" s="47"/>
      <c r="V101" s="47"/>
      <c r="W101" s="94"/>
      <c r="X101" s="95">
        <v>12</v>
      </c>
      <c r="Y101" s="47"/>
      <c r="Z101" s="47"/>
      <c r="AA101" s="47"/>
      <c r="AB101" s="81">
        <f t="shared" si="4"/>
        <v>12</v>
      </c>
      <c r="AC101" s="49"/>
      <c r="AD101" s="49"/>
      <c r="AE101" s="49"/>
      <c r="AF101" s="49"/>
      <c r="AG101" s="49"/>
      <c r="AH101" s="47"/>
      <c r="AI101" s="49"/>
      <c r="AJ101" s="95"/>
      <c r="AK101" s="49"/>
      <c r="AL101" s="49"/>
      <c r="AM101" s="49"/>
      <c r="AN101" s="49"/>
      <c r="AO101" s="49"/>
      <c r="AP101" s="95"/>
      <c r="AQ101" s="49"/>
      <c r="AR101" s="95"/>
      <c r="AS101" s="49"/>
      <c r="AT101" s="49"/>
      <c r="AU101" s="49"/>
      <c r="AV101" s="49"/>
      <c r="AW101" s="49"/>
      <c r="AX101" s="95"/>
      <c r="AY101" s="49"/>
      <c r="AZ101" s="95"/>
      <c r="BA101" s="49"/>
      <c r="BB101" s="49"/>
      <c r="BC101" s="95"/>
      <c r="BD101" s="82">
        <f t="shared" si="5"/>
        <v>0</v>
      </c>
      <c r="BE101" s="47"/>
      <c r="BF101" s="49"/>
      <c r="BG101" s="49"/>
      <c r="BH101" s="49"/>
      <c r="BI101" s="47"/>
      <c r="BJ101" s="95"/>
      <c r="BK101" s="47"/>
      <c r="BL101" s="82">
        <f t="shared" si="7"/>
        <v>0</v>
      </c>
      <c r="BM101" s="83">
        <f t="shared" si="6"/>
        <v>12</v>
      </c>
      <c r="BN101" s="147">
        <v>3</v>
      </c>
      <c r="BO101" s="608" t="s">
        <v>182</v>
      </c>
      <c r="BP101" s="98" t="s">
        <v>114</v>
      </c>
      <c r="BQ101" s="54"/>
      <c r="BR101" s="53"/>
    </row>
    <row r="102" spans="1:70" ht="15">
      <c r="A102" s="100"/>
      <c r="B102" s="613"/>
      <c r="C102" s="245" t="s">
        <v>123</v>
      </c>
      <c r="D102" s="47">
        <v>1</v>
      </c>
      <c r="E102" s="47"/>
      <c r="F102" s="47">
        <v>68</v>
      </c>
      <c r="G102" s="47"/>
      <c r="H102" s="47"/>
      <c r="I102" s="47"/>
      <c r="J102" s="47"/>
      <c r="K102" s="94"/>
      <c r="L102" s="47"/>
      <c r="M102" s="47"/>
      <c r="N102" s="47"/>
      <c r="O102" s="47"/>
      <c r="P102" s="47"/>
      <c r="Q102" s="95"/>
      <c r="R102" s="49"/>
      <c r="S102" s="47"/>
      <c r="T102" s="47"/>
      <c r="U102" s="47"/>
      <c r="V102" s="47"/>
      <c r="W102" s="94"/>
      <c r="X102" s="95"/>
      <c r="Y102" s="47"/>
      <c r="Z102" s="47"/>
      <c r="AA102" s="47"/>
      <c r="AB102" s="81">
        <f t="shared" si="4"/>
        <v>68</v>
      </c>
      <c r="AC102" s="49"/>
      <c r="AD102" s="49"/>
      <c r="AE102" s="49"/>
      <c r="AF102" s="49"/>
      <c r="AG102" s="49"/>
      <c r="AH102" s="47"/>
      <c r="AI102" s="49"/>
      <c r="AJ102" s="95"/>
      <c r="AK102" s="49"/>
      <c r="AL102" s="49"/>
      <c r="AM102" s="49"/>
      <c r="AN102" s="49"/>
      <c r="AO102" s="49"/>
      <c r="AP102" s="95"/>
      <c r="AQ102" s="49"/>
      <c r="AR102" s="95"/>
      <c r="AS102" s="49"/>
      <c r="AT102" s="49"/>
      <c r="AU102" s="49"/>
      <c r="AV102" s="49"/>
      <c r="AW102" s="49"/>
      <c r="AX102" s="95"/>
      <c r="AY102" s="49"/>
      <c r="AZ102" s="95"/>
      <c r="BA102" s="49"/>
      <c r="BB102" s="49"/>
      <c r="BC102" s="95"/>
      <c r="BD102" s="82">
        <f t="shared" si="5"/>
        <v>0</v>
      </c>
      <c r="BE102" s="47"/>
      <c r="BF102" s="49"/>
      <c r="BG102" s="49"/>
      <c r="BH102" s="49"/>
      <c r="BI102" s="47"/>
      <c r="BJ102" s="95"/>
      <c r="BK102" s="47"/>
      <c r="BL102" s="82">
        <f t="shared" si="7"/>
        <v>0</v>
      </c>
      <c r="BM102" s="83">
        <f t="shared" si="6"/>
        <v>68</v>
      </c>
      <c r="BN102" s="147">
        <v>17</v>
      </c>
      <c r="BO102" s="609"/>
      <c r="BP102" s="98" t="s">
        <v>123</v>
      </c>
      <c r="BQ102" s="54"/>
      <c r="BR102" s="53"/>
    </row>
    <row r="103" spans="1:70" ht="15">
      <c r="A103" s="610">
        <v>44</v>
      </c>
      <c r="B103" s="608" t="s">
        <v>183</v>
      </c>
      <c r="C103" s="245" t="s">
        <v>128</v>
      </c>
      <c r="D103" s="47" t="s">
        <v>105</v>
      </c>
      <c r="E103" s="47"/>
      <c r="F103" s="47"/>
      <c r="G103" s="47"/>
      <c r="H103" s="47"/>
      <c r="I103" s="47"/>
      <c r="J103" s="47"/>
      <c r="K103" s="94"/>
      <c r="L103" s="47"/>
      <c r="M103" s="47"/>
      <c r="N103" s="47"/>
      <c r="O103" s="47"/>
      <c r="P103" s="47"/>
      <c r="Q103" s="95"/>
      <c r="R103" s="49"/>
      <c r="S103" s="47"/>
      <c r="T103" s="47"/>
      <c r="U103" s="47"/>
      <c r="V103" s="47"/>
      <c r="W103" s="94"/>
      <c r="X103" s="95"/>
      <c r="Y103" s="47"/>
      <c r="Z103" s="47"/>
      <c r="AA103" s="47"/>
      <c r="AB103" s="81">
        <f t="shared" si="4"/>
        <v>0</v>
      </c>
      <c r="AC103" s="49">
        <v>8</v>
      </c>
      <c r="AD103" s="49">
        <v>8</v>
      </c>
      <c r="AE103" s="49">
        <v>8</v>
      </c>
      <c r="AF103" s="49">
        <v>8</v>
      </c>
      <c r="AG103" s="49">
        <v>8</v>
      </c>
      <c r="AH103" s="47">
        <v>8</v>
      </c>
      <c r="AI103" s="49">
        <v>8</v>
      </c>
      <c r="AJ103" s="95"/>
      <c r="AK103" s="49">
        <v>8</v>
      </c>
      <c r="AL103" s="49">
        <v>8</v>
      </c>
      <c r="AM103" s="49"/>
      <c r="AN103" s="49"/>
      <c r="AO103" s="49"/>
      <c r="AP103" s="95"/>
      <c r="AQ103" s="49"/>
      <c r="AR103" s="95"/>
      <c r="AS103" s="49"/>
      <c r="AT103" s="49"/>
      <c r="AU103" s="49"/>
      <c r="AV103" s="49"/>
      <c r="AW103" s="49"/>
      <c r="AX103" s="95"/>
      <c r="AY103" s="49"/>
      <c r="AZ103" s="95"/>
      <c r="BA103" s="49"/>
      <c r="BB103" s="49"/>
      <c r="BC103" s="95"/>
      <c r="BD103" s="82">
        <f t="shared" si="5"/>
        <v>72</v>
      </c>
      <c r="BE103" s="47">
        <v>4</v>
      </c>
      <c r="BF103" s="49"/>
      <c r="BG103" s="49">
        <v>4</v>
      </c>
      <c r="BH103" s="49">
        <v>4</v>
      </c>
      <c r="BI103" s="47"/>
      <c r="BJ103" s="95"/>
      <c r="BK103" s="47">
        <v>4</v>
      </c>
      <c r="BL103" s="82">
        <f t="shared" si="7"/>
        <v>16</v>
      </c>
      <c r="BM103" s="83">
        <f t="shared" si="6"/>
        <v>88</v>
      </c>
      <c r="BN103" s="147">
        <v>22</v>
      </c>
      <c r="BO103" s="608" t="s">
        <v>183</v>
      </c>
      <c r="BP103" s="98" t="s">
        <v>128</v>
      </c>
      <c r="BQ103" s="54"/>
      <c r="BR103" s="53"/>
    </row>
    <row r="104" spans="1:70" ht="15">
      <c r="A104" s="613"/>
      <c r="B104" s="614"/>
      <c r="C104" s="245" t="s">
        <v>181</v>
      </c>
      <c r="D104" s="47" t="s">
        <v>105</v>
      </c>
      <c r="E104" s="47"/>
      <c r="F104" s="47"/>
      <c r="G104" s="47"/>
      <c r="H104" s="47"/>
      <c r="I104" s="47"/>
      <c r="J104" s="47"/>
      <c r="K104" s="94"/>
      <c r="L104" s="47"/>
      <c r="M104" s="47"/>
      <c r="N104" s="47"/>
      <c r="O104" s="47"/>
      <c r="P104" s="47"/>
      <c r="Q104" s="95"/>
      <c r="R104" s="49"/>
      <c r="S104" s="47"/>
      <c r="T104" s="47"/>
      <c r="U104" s="47"/>
      <c r="V104" s="47"/>
      <c r="W104" s="94"/>
      <c r="X104" s="95"/>
      <c r="Y104" s="47"/>
      <c r="Z104" s="47"/>
      <c r="AA104" s="47"/>
      <c r="AB104" s="81">
        <f t="shared" si="4"/>
        <v>0</v>
      </c>
      <c r="AC104" s="49"/>
      <c r="AD104" s="49"/>
      <c r="AE104" s="49"/>
      <c r="AF104" s="49"/>
      <c r="AG104" s="49"/>
      <c r="AH104" s="47"/>
      <c r="AI104" s="49"/>
      <c r="AJ104" s="95"/>
      <c r="AK104" s="49"/>
      <c r="AL104" s="49"/>
      <c r="AM104" s="49"/>
      <c r="AN104" s="49"/>
      <c r="AO104" s="49"/>
      <c r="AP104" s="95"/>
      <c r="AQ104" s="49"/>
      <c r="AR104" s="95"/>
      <c r="AS104" s="49"/>
      <c r="AT104" s="49"/>
      <c r="AU104" s="49"/>
      <c r="AV104" s="49"/>
      <c r="AW104" s="49"/>
      <c r="AX104" s="95"/>
      <c r="AY104" s="49"/>
      <c r="AZ104" s="95"/>
      <c r="BA104" s="49"/>
      <c r="BB104" s="49"/>
      <c r="BC104" s="95"/>
      <c r="BD104" s="82">
        <f t="shared" si="5"/>
        <v>0</v>
      </c>
      <c r="BE104" s="47"/>
      <c r="BF104" s="49"/>
      <c r="BG104" s="49"/>
      <c r="BH104" s="49"/>
      <c r="BI104" s="47"/>
      <c r="BJ104" s="95"/>
      <c r="BK104" s="47"/>
      <c r="BL104" s="82">
        <f t="shared" si="7"/>
        <v>0</v>
      </c>
      <c r="BM104" s="83">
        <f t="shared" si="6"/>
        <v>0</v>
      </c>
      <c r="BN104" s="147">
        <v>0</v>
      </c>
      <c r="BO104" s="614"/>
      <c r="BP104" s="98" t="s">
        <v>181</v>
      </c>
      <c r="BQ104" s="54"/>
      <c r="BR104" s="53"/>
    </row>
    <row r="105" spans="1:70" ht="15">
      <c r="A105" s="610">
        <v>45</v>
      </c>
      <c r="B105" s="608" t="s">
        <v>184</v>
      </c>
      <c r="C105" s="245" t="s">
        <v>185</v>
      </c>
      <c r="D105" s="47" t="s">
        <v>105</v>
      </c>
      <c r="E105" s="47"/>
      <c r="F105" s="47"/>
      <c r="G105" s="47"/>
      <c r="H105" s="47"/>
      <c r="I105" s="47"/>
      <c r="J105" s="47"/>
      <c r="K105" s="94"/>
      <c r="L105" s="47"/>
      <c r="M105" s="47"/>
      <c r="N105" s="47"/>
      <c r="O105" s="47"/>
      <c r="P105" s="47"/>
      <c r="Q105" s="95"/>
      <c r="R105" s="49"/>
      <c r="S105" s="47"/>
      <c r="T105" s="47"/>
      <c r="U105" s="47"/>
      <c r="V105" s="47"/>
      <c r="W105" s="94"/>
      <c r="X105" s="95"/>
      <c r="Y105" s="47"/>
      <c r="Z105" s="47"/>
      <c r="AA105" s="47"/>
      <c r="AB105" s="81">
        <f t="shared" si="4"/>
        <v>0</v>
      </c>
      <c r="AC105" s="49"/>
      <c r="AD105" s="49"/>
      <c r="AE105" s="49"/>
      <c r="AF105" s="49"/>
      <c r="AG105" s="49"/>
      <c r="AH105" s="47"/>
      <c r="AI105" s="49"/>
      <c r="AJ105" s="95"/>
      <c r="AK105" s="49"/>
      <c r="AL105" s="49"/>
      <c r="AM105" s="49"/>
      <c r="AN105" s="49"/>
      <c r="AO105" s="49"/>
      <c r="AP105" s="95"/>
      <c r="AQ105" s="49"/>
      <c r="AR105" s="95"/>
      <c r="AS105" s="49"/>
      <c r="AT105" s="49"/>
      <c r="AU105" s="49"/>
      <c r="AV105" s="49"/>
      <c r="AW105" s="49"/>
      <c r="AX105" s="95"/>
      <c r="AY105" s="49"/>
      <c r="AZ105" s="95"/>
      <c r="BA105" s="49"/>
      <c r="BB105" s="49"/>
      <c r="BC105" s="95"/>
      <c r="BD105" s="82">
        <f t="shared" si="5"/>
        <v>0</v>
      </c>
      <c r="BE105" s="47"/>
      <c r="BF105" s="49">
        <v>2</v>
      </c>
      <c r="BG105" s="49"/>
      <c r="BH105" s="49"/>
      <c r="BI105" s="47">
        <v>2</v>
      </c>
      <c r="BJ105" s="95"/>
      <c r="BK105" s="47"/>
      <c r="BL105" s="82">
        <f t="shared" si="7"/>
        <v>4</v>
      </c>
      <c r="BM105" s="83">
        <f t="shared" si="6"/>
        <v>4</v>
      </c>
      <c r="BN105" s="147">
        <v>1</v>
      </c>
      <c r="BO105" s="608" t="s">
        <v>184</v>
      </c>
      <c r="BP105" s="98" t="s">
        <v>185</v>
      </c>
      <c r="BQ105" s="54"/>
      <c r="BR105" s="53"/>
    </row>
    <row r="106" spans="1:70" ht="15">
      <c r="A106" s="611"/>
      <c r="B106" s="612"/>
      <c r="C106" s="245" t="s">
        <v>139</v>
      </c>
      <c r="D106" s="47" t="s">
        <v>105</v>
      </c>
      <c r="E106" s="47"/>
      <c r="F106" s="47"/>
      <c r="G106" s="47"/>
      <c r="H106" s="47"/>
      <c r="I106" s="47"/>
      <c r="J106" s="47"/>
      <c r="K106" s="94"/>
      <c r="L106" s="47"/>
      <c r="M106" s="47"/>
      <c r="N106" s="47"/>
      <c r="O106" s="47"/>
      <c r="P106" s="47"/>
      <c r="Q106" s="95"/>
      <c r="R106" s="49"/>
      <c r="S106" s="47"/>
      <c r="T106" s="47"/>
      <c r="U106" s="47"/>
      <c r="V106" s="47"/>
      <c r="W106" s="94"/>
      <c r="X106" s="95"/>
      <c r="Y106" s="47"/>
      <c r="Z106" s="47"/>
      <c r="AA106" s="47"/>
      <c r="AB106" s="81">
        <f t="shared" si="4"/>
        <v>0</v>
      </c>
      <c r="AC106" s="49"/>
      <c r="AD106" s="49"/>
      <c r="AE106" s="49"/>
      <c r="AF106" s="49"/>
      <c r="AG106" s="49"/>
      <c r="AH106" s="47"/>
      <c r="AI106" s="49"/>
      <c r="AJ106" s="95"/>
      <c r="AK106" s="49"/>
      <c r="AL106" s="49"/>
      <c r="AM106" s="49"/>
      <c r="AN106" s="49"/>
      <c r="AO106" s="49">
        <v>4</v>
      </c>
      <c r="AP106" s="95"/>
      <c r="AQ106" s="49"/>
      <c r="AR106" s="95"/>
      <c r="AS106" s="49"/>
      <c r="AT106" s="49"/>
      <c r="AU106" s="49"/>
      <c r="AV106" s="49"/>
      <c r="AW106" s="49"/>
      <c r="AX106" s="95"/>
      <c r="AY106" s="49"/>
      <c r="AZ106" s="95"/>
      <c r="BA106" s="49"/>
      <c r="BB106" s="49"/>
      <c r="BC106" s="95"/>
      <c r="BD106" s="82">
        <f t="shared" si="5"/>
        <v>4</v>
      </c>
      <c r="BE106" s="47">
        <v>8</v>
      </c>
      <c r="BF106" s="49">
        <v>12</v>
      </c>
      <c r="BG106" s="49">
        <v>8</v>
      </c>
      <c r="BH106" s="49">
        <v>8</v>
      </c>
      <c r="BI106" s="47">
        <v>12</v>
      </c>
      <c r="BJ106" s="95"/>
      <c r="BK106" s="47">
        <v>8</v>
      </c>
      <c r="BL106" s="82">
        <f t="shared" si="7"/>
        <v>56</v>
      </c>
      <c r="BM106" s="83">
        <f t="shared" si="6"/>
        <v>60</v>
      </c>
      <c r="BN106" s="147">
        <v>15</v>
      </c>
      <c r="BO106" s="612"/>
      <c r="BP106" s="98" t="s">
        <v>139</v>
      </c>
      <c r="BQ106" s="54"/>
      <c r="BR106" s="53"/>
    </row>
    <row r="107" spans="1:70" ht="15">
      <c r="A107" s="100"/>
      <c r="B107" s="613"/>
      <c r="C107" s="245" t="s">
        <v>137</v>
      </c>
      <c r="D107" s="47" t="s">
        <v>105</v>
      </c>
      <c r="E107" s="47"/>
      <c r="F107" s="47"/>
      <c r="G107" s="47"/>
      <c r="H107" s="47"/>
      <c r="I107" s="47"/>
      <c r="J107" s="47"/>
      <c r="K107" s="94"/>
      <c r="L107" s="47"/>
      <c r="M107" s="47"/>
      <c r="N107" s="47"/>
      <c r="O107" s="47"/>
      <c r="P107" s="47"/>
      <c r="Q107" s="95"/>
      <c r="R107" s="49"/>
      <c r="S107" s="47"/>
      <c r="T107" s="47"/>
      <c r="U107" s="47"/>
      <c r="V107" s="47"/>
      <c r="W107" s="94"/>
      <c r="X107" s="95"/>
      <c r="Y107" s="47"/>
      <c r="Z107" s="47"/>
      <c r="AA107" s="47"/>
      <c r="AB107" s="81">
        <f t="shared" si="4"/>
        <v>0</v>
      </c>
      <c r="AC107" s="49"/>
      <c r="AD107" s="49"/>
      <c r="AE107" s="49"/>
      <c r="AF107" s="49"/>
      <c r="AG107" s="49"/>
      <c r="AH107" s="47"/>
      <c r="AI107" s="49"/>
      <c r="AJ107" s="95"/>
      <c r="AK107" s="49"/>
      <c r="AL107" s="49"/>
      <c r="AM107" s="49"/>
      <c r="AN107" s="49"/>
      <c r="AO107" s="49"/>
      <c r="AP107" s="95"/>
      <c r="AQ107" s="49"/>
      <c r="AR107" s="95"/>
      <c r="AS107" s="49"/>
      <c r="AT107" s="49"/>
      <c r="AU107" s="49"/>
      <c r="AV107" s="49"/>
      <c r="AW107" s="49"/>
      <c r="AX107" s="95"/>
      <c r="AY107" s="49"/>
      <c r="AZ107" s="95"/>
      <c r="BA107" s="49"/>
      <c r="BB107" s="49"/>
      <c r="BC107" s="95"/>
      <c r="BD107" s="82">
        <f t="shared" si="5"/>
        <v>0</v>
      </c>
      <c r="BE107" s="47"/>
      <c r="BF107" s="49"/>
      <c r="BG107" s="49"/>
      <c r="BH107" s="49"/>
      <c r="BI107" s="47"/>
      <c r="BJ107" s="95"/>
      <c r="BK107" s="47"/>
      <c r="BL107" s="82">
        <f t="shared" si="7"/>
        <v>0</v>
      </c>
      <c r="BM107" s="83">
        <f t="shared" si="6"/>
        <v>0</v>
      </c>
      <c r="BN107" s="147">
        <v>0</v>
      </c>
      <c r="BO107" s="609"/>
      <c r="BP107" s="98"/>
      <c r="BQ107" s="54"/>
      <c r="BR107" s="53"/>
    </row>
    <row r="108" spans="1:70" ht="15">
      <c r="A108" s="610">
        <v>46</v>
      </c>
      <c r="B108" s="608" t="s">
        <v>186</v>
      </c>
      <c r="C108" s="245" t="s">
        <v>187</v>
      </c>
      <c r="D108" s="47">
        <v>1</v>
      </c>
      <c r="E108" s="47"/>
      <c r="F108" s="47"/>
      <c r="G108" s="47"/>
      <c r="H108" s="47"/>
      <c r="I108" s="47"/>
      <c r="J108" s="47"/>
      <c r="K108" s="94"/>
      <c r="L108" s="47"/>
      <c r="M108" s="47"/>
      <c r="N108" s="47"/>
      <c r="O108" s="47"/>
      <c r="P108" s="47"/>
      <c r="Q108" s="95"/>
      <c r="R108" s="49"/>
      <c r="S108" s="47"/>
      <c r="T108" s="47"/>
      <c r="U108" s="47"/>
      <c r="V108" s="47"/>
      <c r="W108" s="94"/>
      <c r="X108" s="95"/>
      <c r="Y108" s="47"/>
      <c r="Z108" s="47"/>
      <c r="AA108" s="47"/>
      <c r="AB108" s="81">
        <f t="shared" si="4"/>
        <v>0</v>
      </c>
      <c r="AC108" s="49"/>
      <c r="AD108" s="49"/>
      <c r="AE108" s="49"/>
      <c r="AF108" s="49"/>
      <c r="AG108" s="49"/>
      <c r="AH108" s="47"/>
      <c r="AI108" s="49"/>
      <c r="AJ108" s="95"/>
      <c r="AK108" s="49"/>
      <c r="AL108" s="49"/>
      <c r="AM108" s="49"/>
      <c r="AN108" s="49"/>
      <c r="AO108" s="49"/>
      <c r="AP108" s="95"/>
      <c r="AQ108" s="49"/>
      <c r="AR108" s="95"/>
      <c r="AS108" s="49">
        <v>4</v>
      </c>
      <c r="AT108" s="49">
        <v>4</v>
      </c>
      <c r="AU108" s="49">
        <v>4</v>
      </c>
      <c r="AV108" s="49">
        <v>4</v>
      </c>
      <c r="AW108" s="49"/>
      <c r="AX108" s="95"/>
      <c r="AY108" s="49"/>
      <c r="AZ108" s="95"/>
      <c r="BA108" s="49"/>
      <c r="BB108" s="49"/>
      <c r="BC108" s="95"/>
      <c r="BD108" s="82">
        <f t="shared" si="5"/>
        <v>16</v>
      </c>
      <c r="BE108" s="47">
        <v>8</v>
      </c>
      <c r="BF108" s="49">
        <v>8</v>
      </c>
      <c r="BG108" s="49">
        <v>8</v>
      </c>
      <c r="BH108" s="49">
        <v>16</v>
      </c>
      <c r="BI108" s="47">
        <v>8</v>
      </c>
      <c r="BJ108" s="95"/>
      <c r="BK108" s="47">
        <v>16</v>
      </c>
      <c r="BL108" s="82">
        <f t="shared" si="7"/>
        <v>64</v>
      </c>
      <c r="BM108" s="83">
        <f t="shared" si="6"/>
        <v>80</v>
      </c>
      <c r="BN108" s="147">
        <v>20</v>
      </c>
      <c r="BO108" s="608" t="s">
        <v>186</v>
      </c>
      <c r="BP108" s="98" t="s">
        <v>187</v>
      </c>
      <c r="BQ108" s="54"/>
      <c r="BR108" s="53"/>
    </row>
    <row r="109" spans="1:70" ht="15">
      <c r="A109" s="613"/>
      <c r="B109" s="614"/>
      <c r="C109" s="245" t="s">
        <v>112</v>
      </c>
      <c r="D109" s="47">
        <v>1</v>
      </c>
      <c r="E109" s="47"/>
      <c r="F109" s="47"/>
      <c r="G109" s="47"/>
      <c r="H109" s="47"/>
      <c r="I109" s="47"/>
      <c r="J109" s="47"/>
      <c r="K109" s="94"/>
      <c r="L109" s="47"/>
      <c r="M109" s="47"/>
      <c r="N109" s="47"/>
      <c r="O109" s="47"/>
      <c r="P109" s="47"/>
      <c r="Q109" s="95"/>
      <c r="R109" s="49"/>
      <c r="S109" s="47"/>
      <c r="T109" s="47"/>
      <c r="U109" s="47"/>
      <c r="V109" s="47"/>
      <c r="W109" s="94"/>
      <c r="X109" s="95"/>
      <c r="Y109" s="47"/>
      <c r="Z109" s="47"/>
      <c r="AA109" s="47"/>
      <c r="AB109" s="81">
        <f t="shared" si="4"/>
        <v>0</v>
      </c>
      <c r="AC109" s="49"/>
      <c r="AD109" s="49"/>
      <c r="AE109" s="49"/>
      <c r="AF109" s="49"/>
      <c r="AG109" s="49"/>
      <c r="AH109" s="47"/>
      <c r="AI109" s="49"/>
      <c r="AJ109" s="95"/>
      <c r="AK109" s="49"/>
      <c r="AL109" s="49"/>
      <c r="AM109" s="49"/>
      <c r="AN109" s="49"/>
      <c r="AO109" s="49"/>
      <c r="AP109" s="95"/>
      <c r="AQ109" s="49"/>
      <c r="AR109" s="95"/>
      <c r="AS109" s="49"/>
      <c r="AT109" s="49"/>
      <c r="AU109" s="49"/>
      <c r="AV109" s="49"/>
      <c r="AW109" s="49"/>
      <c r="AX109" s="95"/>
      <c r="AY109" s="49"/>
      <c r="AZ109" s="95"/>
      <c r="BA109" s="49"/>
      <c r="BB109" s="49"/>
      <c r="BC109" s="95"/>
      <c r="BD109" s="82">
        <f t="shared" si="5"/>
        <v>0</v>
      </c>
      <c r="BE109" s="47"/>
      <c r="BF109" s="49"/>
      <c r="BG109" s="49"/>
      <c r="BH109" s="49"/>
      <c r="BI109" s="47"/>
      <c r="BJ109" s="95"/>
      <c r="BK109" s="47"/>
      <c r="BL109" s="82">
        <f t="shared" si="7"/>
        <v>0</v>
      </c>
      <c r="BM109" s="83">
        <f t="shared" si="6"/>
        <v>0</v>
      </c>
      <c r="BN109" s="147">
        <v>0</v>
      </c>
      <c r="BO109" s="614"/>
      <c r="BP109" s="98" t="s">
        <v>112</v>
      </c>
      <c r="BQ109" s="54"/>
      <c r="BR109" s="53"/>
    </row>
    <row r="110" spans="1:70" ht="15">
      <c r="A110" s="91">
        <v>47</v>
      </c>
      <c r="B110" s="92" t="s">
        <v>188</v>
      </c>
      <c r="C110" s="245" t="s">
        <v>157</v>
      </c>
      <c r="D110" s="47"/>
      <c r="E110" s="47"/>
      <c r="F110" s="47"/>
      <c r="G110" s="47"/>
      <c r="H110" s="47"/>
      <c r="I110" s="47"/>
      <c r="J110" s="47"/>
      <c r="K110" s="94"/>
      <c r="L110" s="47"/>
      <c r="M110" s="47"/>
      <c r="N110" s="47"/>
      <c r="O110" s="47"/>
      <c r="P110" s="47">
        <v>8</v>
      </c>
      <c r="Q110" s="95"/>
      <c r="R110" s="49">
        <v>8</v>
      </c>
      <c r="S110" s="47"/>
      <c r="T110" s="47"/>
      <c r="U110" s="47"/>
      <c r="V110" s="47"/>
      <c r="W110" s="94"/>
      <c r="X110" s="95"/>
      <c r="Y110" s="47">
        <v>8</v>
      </c>
      <c r="Z110" s="47"/>
      <c r="AA110" s="47"/>
      <c r="AB110" s="81">
        <f t="shared" si="4"/>
        <v>24</v>
      </c>
      <c r="AC110" s="49"/>
      <c r="AD110" s="49"/>
      <c r="AE110" s="49"/>
      <c r="AF110" s="49"/>
      <c r="AG110" s="49"/>
      <c r="AH110" s="47"/>
      <c r="AI110" s="49"/>
      <c r="AJ110" s="95"/>
      <c r="AK110" s="49"/>
      <c r="AL110" s="49"/>
      <c r="AM110" s="49">
        <v>12</v>
      </c>
      <c r="AN110" s="49"/>
      <c r="AO110" s="49">
        <v>12</v>
      </c>
      <c r="AP110" s="95"/>
      <c r="AQ110" s="49"/>
      <c r="AR110" s="95"/>
      <c r="AS110" s="49"/>
      <c r="AT110" s="49"/>
      <c r="AU110" s="49"/>
      <c r="AV110" s="49"/>
      <c r="AW110" s="49"/>
      <c r="AX110" s="95"/>
      <c r="AY110" s="49"/>
      <c r="AZ110" s="95"/>
      <c r="BA110" s="49"/>
      <c r="BB110" s="49"/>
      <c r="BC110" s="95"/>
      <c r="BD110" s="82">
        <f t="shared" si="5"/>
        <v>24</v>
      </c>
      <c r="BE110" s="47">
        <v>8</v>
      </c>
      <c r="BF110" s="49">
        <v>8</v>
      </c>
      <c r="BG110" s="49">
        <v>8</v>
      </c>
      <c r="BH110" s="49"/>
      <c r="BI110" s="47"/>
      <c r="BJ110" s="95"/>
      <c r="BK110" s="47"/>
      <c r="BL110" s="82">
        <f t="shared" si="7"/>
        <v>24</v>
      </c>
      <c r="BM110" s="83">
        <f t="shared" si="6"/>
        <v>72</v>
      </c>
      <c r="BN110" s="147">
        <v>18</v>
      </c>
      <c r="BO110" s="92" t="s">
        <v>188</v>
      </c>
      <c r="BP110" s="98" t="s">
        <v>157</v>
      </c>
      <c r="BQ110" s="54"/>
      <c r="BR110" s="53"/>
    </row>
    <row r="111" spans="1:70" ht="15">
      <c r="A111" s="96">
        <v>48</v>
      </c>
      <c r="B111" s="615" t="s">
        <v>189</v>
      </c>
      <c r="C111" s="245" t="s">
        <v>114</v>
      </c>
      <c r="D111" s="47">
        <v>1</v>
      </c>
      <c r="E111" s="47"/>
      <c r="F111" s="47"/>
      <c r="G111" s="47"/>
      <c r="H111" s="47"/>
      <c r="I111" s="47"/>
      <c r="J111" s="47"/>
      <c r="K111" s="94"/>
      <c r="L111" s="47"/>
      <c r="M111" s="47"/>
      <c r="N111" s="47"/>
      <c r="O111" s="47"/>
      <c r="P111" s="47"/>
      <c r="Q111" s="95">
        <v>8</v>
      </c>
      <c r="R111" s="49"/>
      <c r="S111" s="47"/>
      <c r="T111" s="47"/>
      <c r="U111" s="47"/>
      <c r="V111" s="47"/>
      <c r="W111" s="94"/>
      <c r="X111" s="95"/>
      <c r="Y111" s="47"/>
      <c r="Z111" s="47"/>
      <c r="AA111" s="47"/>
      <c r="AB111" s="81">
        <f t="shared" si="4"/>
        <v>8</v>
      </c>
      <c r="AC111" s="49"/>
      <c r="AD111" s="49"/>
      <c r="AE111" s="49"/>
      <c r="AF111" s="49"/>
      <c r="AG111" s="49"/>
      <c r="AH111" s="47"/>
      <c r="AI111" s="49"/>
      <c r="AJ111" s="95"/>
      <c r="AK111" s="49"/>
      <c r="AL111" s="49"/>
      <c r="AM111" s="49"/>
      <c r="AN111" s="49"/>
      <c r="AO111" s="49"/>
      <c r="AP111" s="95"/>
      <c r="AQ111" s="49"/>
      <c r="AR111" s="95"/>
      <c r="AS111" s="49"/>
      <c r="AT111" s="49"/>
      <c r="AU111" s="49"/>
      <c r="AV111" s="49"/>
      <c r="AW111" s="49"/>
      <c r="AX111" s="95"/>
      <c r="AY111" s="49"/>
      <c r="AZ111" s="95"/>
      <c r="BA111" s="49"/>
      <c r="BB111" s="49"/>
      <c r="BC111" s="95"/>
      <c r="BD111" s="82">
        <f t="shared" si="5"/>
        <v>0</v>
      </c>
      <c r="BE111" s="47"/>
      <c r="BF111" s="49"/>
      <c r="BG111" s="49"/>
      <c r="BH111" s="49"/>
      <c r="BI111" s="47"/>
      <c r="BJ111" s="95"/>
      <c r="BK111" s="47"/>
      <c r="BL111" s="82">
        <f t="shared" si="7"/>
        <v>0</v>
      </c>
      <c r="BM111" s="83">
        <f t="shared" si="6"/>
        <v>8</v>
      </c>
      <c r="BN111" s="147">
        <v>2</v>
      </c>
      <c r="BO111" s="615" t="s">
        <v>189</v>
      </c>
      <c r="BP111" s="98" t="s">
        <v>114</v>
      </c>
      <c r="BQ111" s="54"/>
      <c r="BR111" s="53"/>
    </row>
    <row r="112" spans="1:70" ht="15">
      <c r="A112" s="100"/>
      <c r="B112" s="613"/>
      <c r="C112" s="245" t="s">
        <v>123</v>
      </c>
      <c r="D112" s="47">
        <v>1</v>
      </c>
      <c r="E112" s="47"/>
      <c r="F112" s="47"/>
      <c r="G112" s="47"/>
      <c r="H112" s="47"/>
      <c r="I112" s="47"/>
      <c r="J112" s="47"/>
      <c r="K112" s="94"/>
      <c r="L112" s="47"/>
      <c r="M112" s="47"/>
      <c r="N112" s="47"/>
      <c r="O112" s="47"/>
      <c r="P112" s="47"/>
      <c r="Q112" s="95"/>
      <c r="R112" s="49">
        <v>72</v>
      </c>
      <c r="S112" s="47"/>
      <c r="T112" s="47"/>
      <c r="U112" s="47"/>
      <c r="V112" s="47"/>
      <c r="W112" s="94"/>
      <c r="X112" s="95"/>
      <c r="Y112" s="47"/>
      <c r="Z112" s="47"/>
      <c r="AA112" s="47"/>
      <c r="AB112" s="81">
        <f t="shared" si="4"/>
        <v>72</v>
      </c>
      <c r="AC112" s="49"/>
      <c r="AD112" s="49"/>
      <c r="AE112" s="49"/>
      <c r="AF112" s="49"/>
      <c r="AG112" s="49"/>
      <c r="AH112" s="47"/>
      <c r="AI112" s="49"/>
      <c r="AJ112" s="95"/>
      <c r="AK112" s="49"/>
      <c r="AL112" s="49"/>
      <c r="AM112" s="49"/>
      <c r="AN112" s="49"/>
      <c r="AO112" s="49"/>
      <c r="AP112" s="95"/>
      <c r="AQ112" s="49"/>
      <c r="AR112" s="95"/>
      <c r="AS112" s="49"/>
      <c r="AT112" s="49"/>
      <c r="AU112" s="49"/>
      <c r="AV112" s="49"/>
      <c r="AW112" s="49"/>
      <c r="AX112" s="95"/>
      <c r="AY112" s="49"/>
      <c r="AZ112" s="95"/>
      <c r="BA112" s="49"/>
      <c r="BB112" s="49"/>
      <c r="BC112" s="95"/>
      <c r="BD112" s="82">
        <f t="shared" si="5"/>
        <v>0</v>
      </c>
      <c r="BE112" s="47"/>
      <c r="BF112" s="49"/>
      <c r="BG112" s="49"/>
      <c r="BH112" s="49"/>
      <c r="BI112" s="47"/>
      <c r="BJ112" s="95"/>
      <c r="BK112" s="47"/>
      <c r="BL112" s="82">
        <f t="shared" si="7"/>
        <v>0</v>
      </c>
      <c r="BM112" s="83">
        <f t="shared" si="6"/>
        <v>72</v>
      </c>
      <c r="BN112" s="147">
        <v>18</v>
      </c>
      <c r="BO112" s="609"/>
      <c r="BP112" s="98" t="s">
        <v>123</v>
      </c>
      <c r="BQ112" s="54"/>
      <c r="BR112" s="53"/>
    </row>
    <row r="113" spans="1:147" ht="15">
      <c r="A113" s="96">
        <v>49</v>
      </c>
      <c r="B113" s="608" t="s">
        <v>190</v>
      </c>
      <c r="C113" s="245" t="s">
        <v>123</v>
      </c>
      <c r="D113" s="47"/>
      <c r="E113" s="47"/>
      <c r="F113" s="47"/>
      <c r="G113" s="47"/>
      <c r="H113" s="47"/>
      <c r="I113" s="47"/>
      <c r="J113" s="47"/>
      <c r="K113" s="94"/>
      <c r="L113" s="47"/>
      <c r="M113" s="47"/>
      <c r="N113" s="47"/>
      <c r="O113" s="47"/>
      <c r="P113" s="47"/>
      <c r="Q113" s="95"/>
      <c r="R113" s="49"/>
      <c r="S113" s="47"/>
      <c r="T113" s="47"/>
      <c r="U113" s="47"/>
      <c r="V113" s="47"/>
      <c r="W113" s="94"/>
      <c r="X113" s="95"/>
      <c r="Y113" s="47"/>
      <c r="Z113" s="47"/>
      <c r="AA113" s="47"/>
      <c r="AB113" s="81">
        <f t="shared" si="4"/>
        <v>0</v>
      </c>
      <c r="AC113" s="49"/>
      <c r="AD113" s="49"/>
      <c r="AE113" s="49"/>
      <c r="AF113" s="49"/>
      <c r="AG113" s="49"/>
      <c r="AH113" s="47"/>
      <c r="AI113" s="49"/>
      <c r="AJ113" s="95"/>
      <c r="AK113" s="49"/>
      <c r="AL113" s="49"/>
      <c r="AM113" s="49"/>
      <c r="AN113" s="49"/>
      <c r="AO113" s="49"/>
      <c r="AP113" s="95"/>
      <c r="AQ113" s="49"/>
      <c r="AR113" s="95"/>
      <c r="AS113" s="49"/>
      <c r="AT113" s="49"/>
      <c r="AU113" s="49"/>
      <c r="AV113" s="49"/>
      <c r="AW113" s="49"/>
      <c r="AX113" s="95"/>
      <c r="AY113" s="49"/>
      <c r="AZ113" s="95"/>
      <c r="BA113" s="49"/>
      <c r="BB113" s="49"/>
      <c r="BC113" s="95"/>
      <c r="BD113" s="82">
        <f t="shared" si="5"/>
        <v>0</v>
      </c>
      <c r="BE113" s="47"/>
      <c r="BF113" s="49"/>
      <c r="BG113" s="49"/>
      <c r="BH113" s="49"/>
      <c r="BI113" s="47"/>
      <c r="BJ113" s="95"/>
      <c r="BK113" s="47"/>
      <c r="BL113" s="82">
        <f t="shared" si="7"/>
        <v>0</v>
      </c>
      <c r="BM113" s="83">
        <f t="shared" si="6"/>
        <v>0</v>
      </c>
      <c r="BN113" s="147">
        <v>0</v>
      </c>
      <c r="BO113" s="608" t="s">
        <v>190</v>
      </c>
      <c r="BP113" s="98" t="s">
        <v>123</v>
      </c>
      <c r="BQ113" s="54"/>
      <c r="BR113" s="53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</row>
    <row r="114" spans="1:147" ht="15">
      <c r="A114" s="100"/>
      <c r="B114" s="613"/>
      <c r="C114" s="245" t="s">
        <v>191</v>
      </c>
      <c r="D114" s="47"/>
      <c r="E114" s="47"/>
      <c r="F114" s="47"/>
      <c r="G114" s="47"/>
      <c r="H114" s="47"/>
      <c r="I114" s="47"/>
      <c r="J114" s="47"/>
      <c r="K114" s="94"/>
      <c r="L114" s="47"/>
      <c r="M114" s="47"/>
      <c r="N114" s="47"/>
      <c r="O114" s="47"/>
      <c r="P114" s="47"/>
      <c r="Q114" s="95"/>
      <c r="R114" s="49"/>
      <c r="S114" s="47"/>
      <c r="T114" s="47"/>
      <c r="U114" s="47"/>
      <c r="V114" s="47"/>
      <c r="W114" s="94"/>
      <c r="X114" s="95"/>
      <c r="Y114" s="47"/>
      <c r="Z114" s="47">
        <v>68</v>
      </c>
      <c r="AA114" s="47"/>
      <c r="AB114" s="81">
        <f t="shared" si="4"/>
        <v>68</v>
      </c>
      <c r="AC114" s="49"/>
      <c r="AD114" s="49"/>
      <c r="AE114" s="49"/>
      <c r="AF114" s="49"/>
      <c r="AG114" s="49"/>
      <c r="AH114" s="47"/>
      <c r="AI114" s="49"/>
      <c r="AJ114" s="95"/>
      <c r="AK114" s="49"/>
      <c r="AL114" s="49"/>
      <c r="AM114" s="49"/>
      <c r="AN114" s="49"/>
      <c r="AO114" s="49"/>
      <c r="AP114" s="95"/>
      <c r="AQ114" s="49"/>
      <c r="AR114" s="95"/>
      <c r="AS114" s="49"/>
      <c r="AT114" s="49"/>
      <c r="AU114" s="49"/>
      <c r="AV114" s="49"/>
      <c r="AW114" s="49"/>
      <c r="AX114" s="95"/>
      <c r="AY114" s="49"/>
      <c r="AZ114" s="95"/>
      <c r="BA114" s="49"/>
      <c r="BB114" s="49"/>
      <c r="BC114" s="95"/>
      <c r="BD114" s="82">
        <f t="shared" si="5"/>
        <v>0</v>
      </c>
      <c r="BE114" s="47"/>
      <c r="BF114" s="49"/>
      <c r="BG114" s="49"/>
      <c r="BH114" s="49"/>
      <c r="BI114" s="47"/>
      <c r="BJ114" s="95"/>
      <c r="BK114" s="47"/>
      <c r="BL114" s="82">
        <f t="shared" si="7"/>
        <v>0</v>
      </c>
      <c r="BM114" s="83">
        <f t="shared" si="6"/>
        <v>68</v>
      </c>
      <c r="BN114" s="147">
        <v>17</v>
      </c>
      <c r="BO114" s="609"/>
      <c r="BP114" s="98" t="s">
        <v>191</v>
      </c>
      <c r="BQ114" s="54"/>
      <c r="BR114" s="53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</row>
    <row r="115" spans="1:147" ht="15">
      <c r="A115" s="96">
        <v>50</v>
      </c>
      <c r="B115" s="126" t="s">
        <v>192</v>
      </c>
      <c r="C115" s="243" t="s">
        <v>114</v>
      </c>
      <c r="D115" s="47">
        <v>1</v>
      </c>
      <c r="E115" s="47"/>
      <c r="F115" s="47"/>
      <c r="G115" s="47"/>
      <c r="H115" s="47"/>
      <c r="I115" s="47"/>
      <c r="J115" s="47"/>
      <c r="K115" s="94"/>
      <c r="L115" s="47"/>
      <c r="M115" s="47"/>
      <c r="N115" s="47"/>
      <c r="O115" s="47"/>
      <c r="P115" s="47"/>
      <c r="Q115" s="95"/>
      <c r="R115" s="49"/>
      <c r="S115" s="47"/>
      <c r="T115" s="47"/>
      <c r="U115" s="47"/>
      <c r="V115" s="47"/>
      <c r="W115" s="94"/>
      <c r="X115" s="95"/>
      <c r="Y115" s="47"/>
      <c r="Z115" s="47"/>
      <c r="AA115" s="47"/>
      <c r="AB115" s="81">
        <f t="shared" si="4"/>
        <v>0</v>
      </c>
      <c r="AC115" s="49"/>
      <c r="AD115" s="49"/>
      <c r="AE115" s="49"/>
      <c r="AF115" s="49"/>
      <c r="AG115" s="49"/>
      <c r="AH115" s="47"/>
      <c r="AI115" s="49"/>
      <c r="AJ115" s="95">
        <v>24</v>
      </c>
      <c r="AK115" s="49"/>
      <c r="AL115" s="49"/>
      <c r="AM115" s="49"/>
      <c r="AN115" s="49"/>
      <c r="AO115" s="49"/>
      <c r="AP115" s="95"/>
      <c r="AQ115" s="49"/>
      <c r="AR115" s="95"/>
      <c r="AS115" s="49"/>
      <c r="AT115" s="49"/>
      <c r="AU115" s="49"/>
      <c r="AV115" s="49"/>
      <c r="AW115" s="49"/>
      <c r="AX115" s="95"/>
      <c r="AY115" s="49"/>
      <c r="AZ115" s="95"/>
      <c r="BA115" s="49"/>
      <c r="BB115" s="49"/>
      <c r="BC115" s="95"/>
      <c r="BD115" s="82">
        <f t="shared" si="5"/>
        <v>24</v>
      </c>
      <c r="BE115" s="47"/>
      <c r="BF115" s="49"/>
      <c r="BG115" s="49"/>
      <c r="BH115" s="49"/>
      <c r="BI115" s="47"/>
      <c r="BJ115" s="95"/>
      <c r="BK115" s="47"/>
      <c r="BL115" s="82">
        <f t="shared" si="7"/>
        <v>0</v>
      </c>
      <c r="BM115" s="83">
        <f t="shared" si="6"/>
        <v>24</v>
      </c>
      <c r="BN115" s="147">
        <v>6</v>
      </c>
      <c r="BO115" s="97" t="s">
        <v>192</v>
      </c>
      <c r="BP115" s="86" t="s">
        <v>114</v>
      </c>
      <c r="BQ115" s="54"/>
      <c r="BR115" s="53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</row>
    <row r="116" spans="1:147" ht="15">
      <c r="A116" s="100"/>
      <c r="B116" s="102"/>
      <c r="C116" s="243" t="s">
        <v>123</v>
      </c>
      <c r="D116" s="47">
        <v>1</v>
      </c>
      <c r="E116" s="47"/>
      <c r="F116" s="47"/>
      <c r="G116" s="47"/>
      <c r="H116" s="47"/>
      <c r="I116" s="47"/>
      <c r="J116" s="47"/>
      <c r="K116" s="94">
        <v>68</v>
      </c>
      <c r="L116" s="47"/>
      <c r="M116" s="47"/>
      <c r="N116" s="47"/>
      <c r="O116" s="47"/>
      <c r="P116" s="47"/>
      <c r="Q116" s="95"/>
      <c r="R116" s="49"/>
      <c r="S116" s="47"/>
      <c r="T116" s="47"/>
      <c r="U116" s="47"/>
      <c r="V116" s="47"/>
      <c r="W116" s="94"/>
      <c r="X116" s="95"/>
      <c r="Y116" s="47"/>
      <c r="Z116" s="47"/>
      <c r="AA116" s="47"/>
      <c r="AB116" s="81">
        <f t="shared" si="4"/>
        <v>68</v>
      </c>
      <c r="AC116" s="49"/>
      <c r="AD116" s="49"/>
      <c r="AE116" s="49"/>
      <c r="AF116" s="49"/>
      <c r="AG116" s="49"/>
      <c r="AH116" s="47"/>
      <c r="AI116" s="49"/>
      <c r="AJ116" s="95"/>
      <c r="AK116" s="49"/>
      <c r="AL116" s="49"/>
      <c r="AM116" s="49"/>
      <c r="AN116" s="49"/>
      <c r="AO116" s="49"/>
      <c r="AP116" s="95"/>
      <c r="AQ116" s="49"/>
      <c r="AR116" s="95"/>
      <c r="AS116" s="49"/>
      <c r="AT116" s="49"/>
      <c r="AU116" s="49"/>
      <c r="AV116" s="49"/>
      <c r="AW116" s="49"/>
      <c r="AX116" s="95"/>
      <c r="AY116" s="49"/>
      <c r="AZ116" s="95"/>
      <c r="BA116" s="49"/>
      <c r="BB116" s="49"/>
      <c r="BC116" s="95"/>
      <c r="BD116" s="82">
        <f t="shared" si="5"/>
        <v>0</v>
      </c>
      <c r="BE116" s="47"/>
      <c r="BF116" s="49"/>
      <c r="BG116" s="49"/>
      <c r="BH116" s="49"/>
      <c r="BI116" s="47"/>
      <c r="BJ116" s="95"/>
      <c r="BK116" s="47"/>
      <c r="BL116" s="82">
        <f t="shared" si="7"/>
        <v>0</v>
      </c>
      <c r="BM116" s="83">
        <f t="shared" si="6"/>
        <v>68</v>
      </c>
      <c r="BN116" s="147">
        <v>17</v>
      </c>
      <c r="BO116" s="102"/>
      <c r="BP116" s="142" t="s">
        <v>123</v>
      </c>
      <c r="BQ116" s="143"/>
      <c r="BR116" s="118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46"/>
    </row>
    <row r="117" spans="1:147" ht="15">
      <c r="A117" s="610">
        <v>51</v>
      </c>
      <c r="B117" s="618" t="s">
        <v>193</v>
      </c>
      <c r="C117" s="248" t="s">
        <v>112</v>
      </c>
      <c r="D117" s="47">
        <v>1</v>
      </c>
      <c r="E117" s="47"/>
      <c r="F117" s="47"/>
      <c r="G117" s="47"/>
      <c r="H117" s="47"/>
      <c r="I117" s="47"/>
      <c r="J117" s="47"/>
      <c r="K117" s="94"/>
      <c r="L117" s="47"/>
      <c r="M117" s="47"/>
      <c r="N117" s="47"/>
      <c r="O117" s="47"/>
      <c r="P117" s="47"/>
      <c r="Q117" s="95"/>
      <c r="R117" s="49"/>
      <c r="S117" s="47"/>
      <c r="T117" s="47"/>
      <c r="U117" s="47"/>
      <c r="V117" s="47"/>
      <c r="W117" s="94"/>
      <c r="X117" s="95"/>
      <c r="Y117" s="47"/>
      <c r="Z117" s="47"/>
      <c r="AA117" s="47"/>
      <c r="AB117" s="81">
        <f t="shared" si="4"/>
        <v>0</v>
      </c>
      <c r="AC117" s="49"/>
      <c r="AD117" s="49"/>
      <c r="AE117" s="49"/>
      <c r="AF117" s="49"/>
      <c r="AG117" s="49"/>
      <c r="AH117" s="47"/>
      <c r="AI117" s="49"/>
      <c r="AJ117" s="95"/>
      <c r="AK117" s="49"/>
      <c r="AL117" s="49"/>
      <c r="AM117" s="49"/>
      <c r="AN117" s="49"/>
      <c r="AO117" s="49"/>
      <c r="AP117" s="95"/>
      <c r="AQ117" s="49"/>
      <c r="AR117" s="95"/>
      <c r="AS117" s="49"/>
      <c r="AT117" s="49"/>
      <c r="AU117" s="49"/>
      <c r="AV117" s="49"/>
      <c r="AW117" s="49">
        <v>2</v>
      </c>
      <c r="AX117" s="95"/>
      <c r="AY117" s="49"/>
      <c r="AZ117" s="95"/>
      <c r="BA117" s="49"/>
      <c r="BB117" s="49"/>
      <c r="BC117" s="95"/>
      <c r="BD117" s="82">
        <f t="shared" si="5"/>
        <v>2</v>
      </c>
      <c r="BE117" s="47"/>
      <c r="BF117" s="49"/>
      <c r="BG117" s="49"/>
      <c r="BH117" s="49"/>
      <c r="BI117" s="47"/>
      <c r="BJ117" s="95"/>
      <c r="BK117" s="47"/>
      <c r="BL117" s="82">
        <f t="shared" si="7"/>
        <v>0</v>
      </c>
      <c r="BM117" s="83">
        <f t="shared" si="6"/>
        <v>2</v>
      </c>
      <c r="BN117" s="147">
        <v>0.5</v>
      </c>
      <c r="BO117" s="634" t="s">
        <v>193</v>
      </c>
      <c r="BP117" s="144" t="s">
        <v>112</v>
      </c>
      <c r="BQ117" s="143"/>
      <c r="BR117" s="118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46"/>
    </row>
    <row r="118" spans="1:147" ht="15">
      <c r="A118" s="611"/>
      <c r="B118" s="619"/>
      <c r="C118" s="249" t="s">
        <v>150</v>
      </c>
      <c r="D118" s="50">
        <v>1</v>
      </c>
      <c r="E118" s="50"/>
      <c r="F118" s="50"/>
      <c r="G118" s="50"/>
      <c r="H118" s="50"/>
      <c r="I118" s="50"/>
      <c r="J118" s="50"/>
      <c r="K118" s="112"/>
      <c r="L118" s="50"/>
      <c r="M118" s="50"/>
      <c r="N118" s="50"/>
      <c r="O118" s="50"/>
      <c r="P118" s="50"/>
      <c r="Q118" s="113"/>
      <c r="R118" s="51"/>
      <c r="S118" s="50"/>
      <c r="T118" s="50"/>
      <c r="U118" s="50"/>
      <c r="V118" s="50"/>
      <c r="W118" s="112"/>
      <c r="X118" s="113"/>
      <c r="Y118" s="50"/>
      <c r="Z118" s="50"/>
      <c r="AA118" s="50"/>
      <c r="AB118" s="81">
        <f t="shared" si="4"/>
        <v>0</v>
      </c>
      <c r="AC118" s="51"/>
      <c r="AD118" s="51"/>
      <c r="AE118" s="51"/>
      <c r="AF118" s="51"/>
      <c r="AG118" s="51"/>
      <c r="AH118" s="50"/>
      <c r="AI118" s="51"/>
      <c r="AJ118" s="113"/>
      <c r="AK118" s="51"/>
      <c r="AL118" s="51"/>
      <c r="AM118" s="51"/>
      <c r="AN118" s="51"/>
      <c r="AO118" s="51"/>
      <c r="AP118" s="113"/>
      <c r="AQ118" s="51"/>
      <c r="AR118" s="113"/>
      <c r="AS118" s="51"/>
      <c r="AT118" s="51"/>
      <c r="AU118" s="51"/>
      <c r="AV118" s="51"/>
      <c r="AW118" s="51">
        <v>8</v>
      </c>
      <c r="AX118" s="113"/>
      <c r="AY118" s="51">
        <v>8</v>
      </c>
      <c r="AZ118" s="113"/>
      <c r="BA118" s="51">
        <v>8</v>
      </c>
      <c r="BB118" s="51"/>
      <c r="BC118" s="113"/>
      <c r="BD118" s="82">
        <f t="shared" si="5"/>
        <v>24</v>
      </c>
      <c r="BE118" s="50">
        <v>8</v>
      </c>
      <c r="BF118" s="51"/>
      <c r="BG118" s="51"/>
      <c r="BH118" s="51"/>
      <c r="BI118" s="50"/>
      <c r="BJ118" s="113"/>
      <c r="BK118" s="50"/>
      <c r="BL118" s="82">
        <f t="shared" si="7"/>
        <v>8</v>
      </c>
      <c r="BM118" s="83">
        <f t="shared" si="6"/>
        <v>32</v>
      </c>
      <c r="BN118" s="147">
        <v>8</v>
      </c>
      <c r="BO118" s="619"/>
      <c r="BP118" s="145" t="s">
        <v>150</v>
      </c>
      <c r="BQ118" s="143"/>
      <c r="BR118" s="118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46"/>
    </row>
    <row r="119" spans="1:147" ht="15">
      <c r="A119" s="613"/>
      <c r="B119" s="620"/>
      <c r="C119" s="243" t="s">
        <v>114</v>
      </c>
      <c r="D119" s="47">
        <v>1</v>
      </c>
      <c r="E119" s="47"/>
      <c r="F119" s="47"/>
      <c r="G119" s="47"/>
      <c r="H119" s="47"/>
      <c r="I119" s="47"/>
      <c r="J119" s="47"/>
      <c r="K119" s="94"/>
      <c r="L119" s="47"/>
      <c r="M119" s="47"/>
      <c r="N119" s="47"/>
      <c r="O119" s="47"/>
      <c r="P119" s="47"/>
      <c r="Q119" s="95"/>
      <c r="R119" s="49"/>
      <c r="S119" s="47"/>
      <c r="T119" s="47"/>
      <c r="U119" s="47"/>
      <c r="V119" s="47"/>
      <c r="W119" s="94"/>
      <c r="X119" s="95"/>
      <c r="Y119" s="47"/>
      <c r="Z119" s="47"/>
      <c r="AA119" s="47"/>
      <c r="AB119" s="81">
        <f t="shared" si="4"/>
        <v>0</v>
      </c>
      <c r="AC119" s="49"/>
      <c r="AD119" s="49"/>
      <c r="AE119" s="49"/>
      <c r="AF119" s="49"/>
      <c r="AG119" s="49"/>
      <c r="AH119" s="47"/>
      <c r="AI119" s="49"/>
      <c r="AJ119" s="95"/>
      <c r="AK119" s="49"/>
      <c r="AL119" s="49"/>
      <c r="AM119" s="49"/>
      <c r="AN119" s="49"/>
      <c r="AO119" s="49"/>
      <c r="AP119" s="95"/>
      <c r="AQ119" s="49"/>
      <c r="AR119" s="95"/>
      <c r="AS119" s="49"/>
      <c r="AT119" s="49"/>
      <c r="AU119" s="49"/>
      <c r="AV119" s="49"/>
      <c r="AW119" s="49"/>
      <c r="AX119" s="95"/>
      <c r="AY119" s="49"/>
      <c r="AZ119" s="95"/>
      <c r="BA119" s="49"/>
      <c r="BB119" s="49"/>
      <c r="BC119" s="95"/>
      <c r="BD119" s="82">
        <f t="shared" si="5"/>
        <v>0</v>
      </c>
      <c r="BE119" s="47"/>
      <c r="BF119" s="49"/>
      <c r="BG119" s="49"/>
      <c r="BH119" s="49"/>
      <c r="BI119" s="47"/>
      <c r="BJ119" s="95"/>
      <c r="BK119" s="47"/>
      <c r="BL119" s="82">
        <f t="shared" si="7"/>
        <v>0</v>
      </c>
      <c r="BM119" s="83">
        <f t="shared" si="6"/>
        <v>0</v>
      </c>
      <c r="BN119" s="147">
        <v>0</v>
      </c>
      <c r="BO119" s="620"/>
      <c r="BP119" s="142" t="s">
        <v>114</v>
      </c>
      <c r="BQ119" s="143"/>
      <c r="BR119" s="118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135"/>
    </row>
    <row r="120" spans="1:147" ht="15">
      <c r="A120" s="611">
        <v>52</v>
      </c>
      <c r="B120" s="626" t="s">
        <v>194</v>
      </c>
      <c r="C120" s="250" t="s">
        <v>150</v>
      </c>
      <c r="D120" s="114" t="s">
        <v>105</v>
      </c>
      <c r="E120" s="114"/>
      <c r="F120" s="114"/>
      <c r="G120" s="114"/>
      <c r="H120" s="114"/>
      <c r="I120" s="114"/>
      <c r="J120" s="114"/>
      <c r="K120" s="115"/>
      <c r="L120" s="114"/>
      <c r="M120" s="114"/>
      <c r="N120" s="114"/>
      <c r="O120" s="114"/>
      <c r="P120" s="114"/>
      <c r="Q120" s="116"/>
      <c r="R120" s="55"/>
      <c r="S120" s="114"/>
      <c r="T120" s="114"/>
      <c r="U120" s="114"/>
      <c r="V120" s="114"/>
      <c r="W120" s="115"/>
      <c r="X120" s="116"/>
      <c r="Y120" s="114"/>
      <c r="Z120" s="114"/>
      <c r="AA120" s="114"/>
      <c r="AB120" s="81">
        <f t="shared" si="4"/>
        <v>0</v>
      </c>
      <c r="AC120" s="55"/>
      <c r="AD120" s="55"/>
      <c r="AE120" s="55"/>
      <c r="AF120" s="55"/>
      <c r="AG120" s="55"/>
      <c r="AH120" s="114"/>
      <c r="AI120" s="55"/>
      <c r="AJ120" s="116"/>
      <c r="AK120" s="55"/>
      <c r="AL120" s="55"/>
      <c r="AM120" s="55"/>
      <c r="AN120" s="55"/>
      <c r="AO120" s="55"/>
      <c r="AP120" s="116"/>
      <c r="AQ120" s="55"/>
      <c r="AR120" s="116"/>
      <c r="AS120" s="55"/>
      <c r="AT120" s="55"/>
      <c r="AU120" s="55"/>
      <c r="AV120" s="55"/>
      <c r="AW120" s="55"/>
      <c r="AX120" s="116"/>
      <c r="AY120" s="55"/>
      <c r="AZ120" s="116"/>
      <c r="BA120" s="55"/>
      <c r="BB120" s="55">
        <v>8</v>
      </c>
      <c r="BC120" s="116"/>
      <c r="BD120" s="82">
        <f t="shared" si="5"/>
        <v>8</v>
      </c>
      <c r="BE120" s="114"/>
      <c r="BF120" s="55">
        <v>4</v>
      </c>
      <c r="BG120" s="55">
        <v>8</v>
      </c>
      <c r="BH120" s="55"/>
      <c r="BI120" s="114"/>
      <c r="BJ120" s="116"/>
      <c r="BK120" s="114"/>
      <c r="BL120" s="82">
        <f t="shared" si="7"/>
        <v>12</v>
      </c>
      <c r="BM120" s="83">
        <f t="shared" si="6"/>
        <v>20</v>
      </c>
      <c r="BN120" s="147">
        <v>5</v>
      </c>
      <c r="BO120" s="635" t="s">
        <v>194</v>
      </c>
      <c r="BP120" s="146" t="s">
        <v>150</v>
      </c>
      <c r="BQ120" s="143"/>
      <c r="BR120" s="118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46"/>
    </row>
    <row r="121" spans="1:147" ht="15">
      <c r="A121" s="611"/>
      <c r="B121" s="627"/>
      <c r="C121" s="243" t="s">
        <v>143</v>
      </c>
      <c r="D121" s="47" t="s">
        <v>105</v>
      </c>
      <c r="E121" s="47"/>
      <c r="F121" s="47"/>
      <c r="G121" s="47"/>
      <c r="H121" s="47"/>
      <c r="I121" s="47"/>
      <c r="J121" s="47"/>
      <c r="K121" s="94"/>
      <c r="L121" s="47"/>
      <c r="M121" s="47"/>
      <c r="N121" s="47"/>
      <c r="O121" s="47"/>
      <c r="P121" s="47"/>
      <c r="Q121" s="95"/>
      <c r="R121" s="49"/>
      <c r="S121" s="47"/>
      <c r="T121" s="47"/>
      <c r="U121" s="47"/>
      <c r="V121" s="47"/>
      <c r="W121" s="94"/>
      <c r="X121" s="95"/>
      <c r="Y121" s="47"/>
      <c r="Z121" s="47"/>
      <c r="AA121" s="47"/>
      <c r="AB121" s="81">
        <f t="shared" si="4"/>
        <v>0</v>
      </c>
      <c r="AC121" s="49"/>
      <c r="AD121" s="49"/>
      <c r="AE121" s="49"/>
      <c r="AF121" s="49"/>
      <c r="AG121" s="49"/>
      <c r="AH121" s="47"/>
      <c r="AI121" s="49"/>
      <c r="AJ121" s="95"/>
      <c r="AK121" s="49"/>
      <c r="AL121" s="49"/>
      <c r="AM121" s="49">
        <v>8</v>
      </c>
      <c r="AN121" s="49"/>
      <c r="AO121" s="49">
        <v>8</v>
      </c>
      <c r="AP121" s="95"/>
      <c r="AQ121" s="49"/>
      <c r="AR121" s="95"/>
      <c r="AS121" s="49"/>
      <c r="AT121" s="49"/>
      <c r="AU121" s="49"/>
      <c r="AV121" s="49"/>
      <c r="AW121" s="49"/>
      <c r="AX121" s="95"/>
      <c r="AY121" s="49"/>
      <c r="AZ121" s="95"/>
      <c r="BA121" s="49"/>
      <c r="BB121" s="49"/>
      <c r="BC121" s="95"/>
      <c r="BD121" s="82">
        <f t="shared" si="5"/>
        <v>16</v>
      </c>
      <c r="BE121" s="47"/>
      <c r="BF121" s="49"/>
      <c r="BG121" s="49"/>
      <c r="BH121" s="49"/>
      <c r="BI121" s="47"/>
      <c r="BJ121" s="95"/>
      <c r="BK121" s="47"/>
      <c r="BL121" s="82">
        <f t="shared" si="7"/>
        <v>0</v>
      </c>
      <c r="BM121" s="83">
        <f t="shared" si="6"/>
        <v>16</v>
      </c>
      <c r="BN121" s="147">
        <v>4</v>
      </c>
      <c r="BO121" s="636"/>
      <c r="BP121" s="142" t="s">
        <v>143</v>
      </c>
      <c r="BQ121" s="143"/>
      <c r="BR121" s="118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46"/>
    </row>
    <row r="122" spans="1:147" ht="15">
      <c r="A122" s="99"/>
      <c r="B122" s="627"/>
      <c r="C122" s="243" t="s">
        <v>114</v>
      </c>
      <c r="D122" s="47" t="s">
        <v>105</v>
      </c>
      <c r="E122" s="47"/>
      <c r="F122" s="47"/>
      <c r="G122" s="47"/>
      <c r="H122" s="47"/>
      <c r="I122" s="47"/>
      <c r="J122" s="47"/>
      <c r="K122" s="94"/>
      <c r="L122" s="47"/>
      <c r="M122" s="47"/>
      <c r="N122" s="47"/>
      <c r="O122" s="47"/>
      <c r="P122" s="47"/>
      <c r="Q122" s="95"/>
      <c r="R122" s="49"/>
      <c r="S122" s="47"/>
      <c r="T122" s="47"/>
      <c r="U122" s="47"/>
      <c r="V122" s="47"/>
      <c r="W122" s="94"/>
      <c r="X122" s="95"/>
      <c r="Y122" s="47"/>
      <c r="Z122" s="47"/>
      <c r="AA122" s="47"/>
      <c r="AB122" s="81">
        <f t="shared" si="4"/>
        <v>0</v>
      </c>
      <c r="AC122" s="49"/>
      <c r="AD122" s="49"/>
      <c r="AE122" s="49"/>
      <c r="AF122" s="49"/>
      <c r="AG122" s="49"/>
      <c r="AH122" s="47"/>
      <c r="AI122" s="49"/>
      <c r="AJ122" s="95"/>
      <c r="AK122" s="49"/>
      <c r="AL122" s="49"/>
      <c r="AM122" s="49"/>
      <c r="AN122" s="49"/>
      <c r="AO122" s="49"/>
      <c r="AP122" s="95"/>
      <c r="AQ122" s="49"/>
      <c r="AR122" s="95"/>
      <c r="AS122" s="49"/>
      <c r="AT122" s="49"/>
      <c r="AU122" s="49"/>
      <c r="AV122" s="49"/>
      <c r="AW122" s="49"/>
      <c r="AX122" s="95"/>
      <c r="AY122" s="49"/>
      <c r="AZ122" s="95"/>
      <c r="BA122" s="49"/>
      <c r="BB122" s="49"/>
      <c r="BC122" s="95"/>
      <c r="BD122" s="82">
        <f t="shared" si="5"/>
        <v>0</v>
      </c>
      <c r="BE122" s="47"/>
      <c r="BF122" s="49"/>
      <c r="BG122" s="49"/>
      <c r="BH122" s="49"/>
      <c r="BI122" s="47"/>
      <c r="BJ122" s="95"/>
      <c r="BK122" s="47"/>
      <c r="BL122" s="82">
        <f t="shared" si="7"/>
        <v>0</v>
      </c>
      <c r="BM122" s="83">
        <f t="shared" si="6"/>
        <v>0</v>
      </c>
      <c r="BN122" s="147">
        <v>0</v>
      </c>
      <c r="BO122" s="636"/>
      <c r="BP122" s="142" t="s">
        <v>114</v>
      </c>
      <c r="BQ122" s="143"/>
      <c r="BR122" s="118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46"/>
    </row>
    <row r="123" spans="1:147" ht="15">
      <c r="A123" s="100"/>
      <c r="B123" s="628"/>
      <c r="C123" s="243" t="s">
        <v>112</v>
      </c>
      <c r="D123" s="47" t="s">
        <v>105</v>
      </c>
      <c r="E123" s="47"/>
      <c r="F123" s="47"/>
      <c r="G123" s="47"/>
      <c r="H123" s="47"/>
      <c r="I123" s="47"/>
      <c r="J123" s="47"/>
      <c r="K123" s="94"/>
      <c r="L123" s="47"/>
      <c r="M123" s="47"/>
      <c r="N123" s="47"/>
      <c r="O123" s="47"/>
      <c r="P123" s="47"/>
      <c r="Q123" s="95"/>
      <c r="R123" s="49"/>
      <c r="S123" s="47"/>
      <c r="T123" s="47"/>
      <c r="U123" s="47"/>
      <c r="V123" s="47"/>
      <c r="W123" s="94"/>
      <c r="X123" s="95"/>
      <c r="Y123" s="47"/>
      <c r="Z123" s="47"/>
      <c r="AA123" s="47"/>
      <c r="AB123" s="81">
        <f t="shared" si="4"/>
        <v>0</v>
      </c>
      <c r="AC123" s="49"/>
      <c r="AD123" s="49"/>
      <c r="AE123" s="49"/>
      <c r="AF123" s="49"/>
      <c r="AG123" s="49"/>
      <c r="AH123" s="47"/>
      <c r="AI123" s="49"/>
      <c r="AJ123" s="95"/>
      <c r="AK123" s="49"/>
      <c r="AL123" s="49"/>
      <c r="AM123" s="49"/>
      <c r="AN123" s="49"/>
      <c r="AO123" s="49"/>
      <c r="AP123" s="95"/>
      <c r="AQ123" s="49"/>
      <c r="AR123" s="95"/>
      <c r="AS123" s="49"/>
      <c r="AT123" s="49"/>
      <c r="AU123" s="49"/>
      <c r="AV123" s="49"/>
      <c r="AW123" s="49"/>
      <c r="AX123" s="95"/>
      <c r="AY123" s="49"/>
      <c r="AZ123" s="95"/>
      <c r="BA123" s="49"/>
      <c r="BB123" s="49">
        <v>2</v>
      </c>
      <c r="BC123" s="95"/>
      <c r="BD123" s="82">
        <f t="shared" si="5"/>
        <v>2</v>
      </c>
      <c r="BE123" s="47"/>
      <c r="BF123" s="49"/>
      <c r="BG123" s="49"/>
      <c r="BH123" s="49"/>
      <c r="BI123" s="47"/>
      <c r="BJ123" s="95"/>
      <c r="BK123" s="47"/>
      <c r="BL123" s="82">
        <f t="shared" si="7"/>
        <v>0</v>
      </c>
      <c r="BM123" s="83">
        <f t="shared" si="6"/>
        <v>2</v>
      </c>
      <c r="BN123" s="147">
        <v>0.5</v>
      </c>
      <c r="BO123" s="637"/>
      <c r="BP123" s="86" t="s">
        <v>112</v>
      </c>
      <c r="BQ123" s="54"/>
      <c r="BR123" s="53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</row>
    <row r="124" spans="1:147" ht="15">
      <c r="A124" s="96"/>
      <c r="B124" s="608" t="s">
        <v>195</v>
      </c>
      <c r="C124" s="243" t="s">
        <v>112</v>
      </c>
      <c r="D124" s="47">
        <v>1</v>
      </c>
      <c r="E124" s="47"/>
      <c r="F124" s="47"/>
      <c r="G124" s="47"/>
      <c r="H124" s="47"/>
      <c r="I124" s="47"/>
      <c r="J124" s="47"/>
      <c r="K124" s="94"/>
      <c r="L124" s="47"/>
      <c r="M124" s="47"/>
      <c r="N124" s="47"/>
      <c r="O124" s="47"/>
      <c r="P124" s="47"/>
      <c r="Q124" s="95"/>
      <c r="R124" s="49"/>
      <c r="S124" s="47"/>
      <c r="T124" s="47"/>
      <c r="U124" s="47"/>
      <c r="V124" s="47"/>
      <c r="W124" s="94"/>
      <c r="X124" s="95"/>
      <c r="Y124" s="47"/>
      <c r="Z124" s="47"/>
      <c r="AA124" s="47"/>
      <c r="AB124" s="81">
        <f t="shared" si="4"/>
        <v>0</v>
      </c>
      <c r="AC124" s="49"/>
      <c r="AD124" s="49"/>
      <c r="AE124" s="49"/>
      <c r="AF124" s="49"/>
      <c r="AG124" s="49"/>
      <c r="AH124" s="47"/>
      <c r="AI124" s="49"/>
      <c r="AJ124" s="95"/>
      <c r="AK124" s="49"/>
      <c r="AL124" s="49"/>
      <c r="AM124" s="49"/>
      <c r="AN124" s="49"/>
      <c r="AO124" s="49"/>
      <c r="AP124" s="95"/>
      <c r="AQ124" s="49"/>
      <c r="AR124" s="95"/>
      <c r="AS124" s="49"/>
      <c r="AT124" s="49"/>
      <c r="AU124" s="49"/>
      <c r="AV124" s="49"/>
      <c r="AW124" s="49"/>
      <c r="AX124" s="95"/>
      <c r="AY124" s="49"/>
      <c r="AZ124" s="95"/>
      <c r="BA124" s="49"/>
      <c r="BB124" s="49"/>
      <c r="BC124" s="95"/>
      <c r="BD124" s="82">
        <f t="shared" si="5"/>
        <v>0</v>
      </c>
      <c r="BE124" s="47"/>
      <c r="BF124" s="49"/>
      <c r="BG124" s="49"/>
      <c r="BH124" s="49"/>
      <c r="BI124" s="47">
        <v>4</v>
      </c>
      <c r="BJ124" s="95"/>
      <c r="BK124" s="47"/>
      <c r="BL124" s="82">
        <f t="shared" si="7"/>
        <v>4</v>
      </c>
      <c r="BM124" s="83">
        <f t="shared" si="6"/>
        <v>4</v>
      </c>
      <c r="BN124" s="147">
        <v>1</v>
      </c>
      <c r="BO124" s="608" t="s">
        <v>195</v>
      </c>
      <c r="BP124" s="86" t="s">
        <v>112</v>
      </c>
      <c r="BQ124" s="54"/>
      <c r="BR124" s="53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</row>
    <row r="125" spans="1:147" ht="22.5">
      <c r="A125" s="100">
        <v>53</v>
      </c>
      <c r="B125" s="614"/>
      <c r="C125" s="251" t="s">
        <v>130</v>
      </c>
      <c r="D125" s="47">
        <v>1</v>
      </c>
      <c r="E125" s="47"/>
      <c r="F125" s="47"/>
      <c r="G125" s="47"/>
      <c r="H125" s="47"/>
      <c r="I125" s="47"/>
      <c r="J125" s="47"/>
      <c r="K125" s="94"/>
      <c r="L125" s="47"/>
      <c r="M125" s="47"/>
      <c r="N125" s="47"/>
      <c r="O125" s="47"/>
      <c r="P125" s="47"/>
      <c r="Q125" s="95"/>
      <c r="R125" s="49"/>
      <c r="S125" s="47"/>
      <c r="T125" s="47"/>
      <c r="U125" s="47"/>
      <c r="V125" s="47"/>
      <c r="W125" s="94"/>
      <c r="X125" s="95"/>
      <c r="Y125" s="47"/>
      <c r="Z125" s="47"/>
      <c r="AA125" s="47"/>
      <c r="AB125" s="81">
        <f t="shared" si="4"/>
        <v>0</v>
      </c>
      <c r="AC125" s="49"/>
      <c r="AD125" s="49"/>
      <c r="AE125" s="49"/>
      <c r="AF125" s="49"/>
      <c r="AG125" s="49"/>
      <c r="AH125" s="47"/>
      <c r="AI125" s="49">
        <v>32</v>
      </c>
      <c r="AJ125" s="95"/>
      <c r="AK125" s="49"/>
      <c r="AL125" s="49"/>
      <c r="AM125" s="49"/>
      <c r="AN125" s="49"/>
      <c r="AO125" s="49">
        <v>24</v>
      </c>
      <c r="AP125" s="95"/>
      <c r="AQ125" s="49"/>
      <c r="AR125" s="95"/>
      <c r="AS125" s="49"/>
      <c r="AT125" s="49"/>
      <c r="AU125" s="49"/>
      <c r="AV125" s="49"/>
      <c r="AW125" s="49"/>
      <c r="AX125" s="95"/>
      <c r="AY125" s="49"/>
      <c r="AZ125" s="95"/>
      <c r="BA125" s="49"/>
      <c r="BB125" s="49"/>
      <c r="BC125" s="95"/>
      <c r="BD125" s="82">
        <f t="shared" si="5"/>
        <v>56</v>
      </c>
      <c r="BE125" s="47"/>
      <c r="BF125" s="49"/>
      <c r="BG125" s="49"/>
      <c r="BH125" s="49"/>
      <c r="BI125" s="47">
        <v>24</v>
      </c>
      <c r="BJ125" s="95"/>
      <c r="BK125" s="47"/>
      <c r="BL125" s="82">
        <f t="shared" si="7"/>
        <v>24</v>
      </c>
      <c r="BM125" s="83">
        <f t="shared" si="6"/>
        <v>80</v>
      </c>
      <c r="BN125" s="147">
        <v>20</v>
      </c>
      <c r="BO125" s="614"/>
      <c r="BP125" s="107" t="s">
        <v>130</v>
      </c>
      <c r="BQ125" s="54"/>
      <c r="BR125" s="53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</row>
    <row r="126" spans="1:147" ht="22.5">
      <c r="A126" s="91">
        <v>54</v>
      </c>
      <c r="B126" s="103" t="s">
        <v>196</v>
      </c>
      <c r="C126" s="251" t="s">
        <v>130</v>
      </c>
      <c r="D126" s="47"/>
      <c r="E126" s="47"/>
      <c r="F126" s="47"/>
      <c r="G126" s="47"/>
      <c r="H126" s="47"/>
      <c r="I126" s="47"/>
      <c r="J126" s="47"/>
      <c r="K126" s="94"/>
      <c r="L126" s="47"/>
      <c r="M126" s="47"/>
      <c r="N126" s="47"/>
      <c r="O126" s="47"/>
      <c r="P126" s="47"/>
      <c r="Q126" s="95"/>
      <c r="R126" s="49"/>
      <c r="S126" s="47"/>
      <c r="T126" s="47"/>
      <c r="U126" s="47"/>
      <c r="V126" s="47"/>
      <c r="W126" s="94"/>
      <c r="X126" s="95"/>
      <c r="Y126" s="47"/>
      <c r="Z126" s="47"/>
      <c r="AA126" s="47"/>
      <c r="AB126" s="81">
        <f t="shared" si="4"/>
        <v>0</v>
      </c>
      <c r="AC126" s="49"/>
      <c r="AD126" s="49"/>
      <c r="AE126" s="49"/>
      <c r="AF126" s="49"/>
      <c r="AG126" s="49"/>
      <c r="AH126" s="47"/>
      <c r="AI126" s="49"/>
      <c r="AJ126" s="95"/>
      <c r="AK126" s="49"/>
      <c r="AL126" s="49">
        <v>32</v>
      </c>
      <c r="AM126" s="49"/>
      <c r="AN126" s="49"/>
      <c r="AO126" s="49"/>
      <c r="AP126" s="95"/>
      <c r="AQ126" s="49"/>
      <c r="AR126" s="95"/>
      <c r="AS126" s="49">
        <v>20</v>
      </c>
      <c r="AT126" s="49"/>
      <c r="AU126" s="49"/>
      <c r="AV126" s="49"/>
      <c r="AW126" s="49"/>
      <c r="AX126" s="95"/>
      <c r="AY126" s="49"/>
      <c r="AZ126" s="95"/>
      <c r="BA126" s="49"/>
      <c r="BB126" s="49">
        <v>24</v>
      </c>
      <c r="BC126" s="95"/>
      <c r="BD126" s="82">
        <f t="shared" si="5"/>
        <v>76</v>
      </c>
      <c r="BE126" s="47"/>
      <c r="BF126" s="49"/>
      <c r="BG126" s="49"/>
      <c r="BH126" s="49"/>
      <c r="BI126" s="47"/>
      <c r="BJ126" s="95"/>
      <c r="BK126" s="47"/>
      <c r="BL126" s="82">
        <f t="shared" si="7"/>
        <v>0</v>
      </c>
      <c r="BM126" s="83">
        <f t="shared" si="6"/>
        <v>76</v>
      </c>
      <c r="BN126" s="147">
        <v>19</v>
      </c>
      <c r="BO126" s="103" t="s">
        <v>196</v>
      </c>
      <c r="BP126" s="107" t="s">
        <v>130</v>
      </c>
      <c r="BQ126" s="54"/>
      <c r="BR126" s="53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</row>
    <row r="127" spans="1:147" ht="15">
      <c r="A127" s="96"/>
      <c r="B127" s="102"/>
      <c r="C127" s="251" t="s">
        <v>115</v>
      </c>
      <c r="D127" s="47"/>
      <c r="E127" s="47"/>
      <c r="F127" s="47"/>
      <c r="G127" s="47"/>
      <c r="H127" s="47"/>
      <c r="I127" s="47"/>
      <c r="J127" s="47"/>
      <c r="K127" s="94"/>
      <c r="L127" s="47"/>
      <c r="M127" s="47"/>
      <c r="N127" s="47"/>
      <c r="O127" s="47"/>
      <c r="P127" s="47"/>
      <c r="Q127" s="95"/>
      <c r="R127" s="49"/>
      <c r="S127" s="47"/>
      <c r="T127" s="47"/>
      <c r="U127" s="47"/>
      <c r="V127" s="47"/>
      <c r="W127" s="94"/>
      <c r="X127" s="95"/>
      <c r="Y127" s="47"/>
      <c r="Z127" s="47"/>
      <c r="AA127" s="47"/>
      <c r="AB127" s="81">
        <f t="shared" si="4"/>
        <v>0</v>
      </c>
      <c r="AC127" s="49"/>
      <c r="AD127" s="49"/>
      <c r="AE127" s="49"/>
      <c r="AF127" s="49"/>
      <c r="AG127" s="49"/>
      <c r="AH127" s="47"/>
      <c r="AI127" s="49"/>
      <c r="AJ127" s="95"/>
      <c r="AK127" s="49"/>
      <c r="AL127" s="49"/>
      <c r="AM127" s="49"/>
      <c r="AN127" s="49"/>
      <c r="AO127" s="49"/>
      <c r="AP127" s="95"/>
      <c r="AQ127" s="49"/>
      <c r="AR127" s="95"/>
      <c r="AS127" s="49"/>
      <c r="AT127" s="49"/>
      <c r="AU127" s="49"/>
      <c r="AV127" s="49"/>
      <c r="AW127" s="49"/>
      <c r="AX127" s="95"/>
      <c r="AY127" s="49"/>
      <c r="AZ127" s="95"/>
      <c r="BA127" s="49"/>
      <c r="BB127" s="49">
        <v>2</v>
      </c>
      <c r="BC127" s="95"/>
      <c r="BD127" s="82">
        <f t="shared" si="5"/>
        <v>2</v>
      </c>
      <c r="BE127" s="47"/>
      <c r="BF127" s="49"/>
      <c r="BG127" s="49"/>
      <c r="BH127" s="49"/>
      <c r="BI127" s="47"/>
      <c r="BJ127" s="95"/>
      <c r="BK127" s="47"/>
      <c r="BL127" s="82">
        <f t="shared" si="7"/>
        <v>0</v>
      </c>
      <c r="BM127" s="83">
        <f t="shared" si="6"/>
        <v>2</v>
      </c>
      <c r="BN127" s="147">
        <v>0.5</v>
      </c>
      <c r="BO127" s="102"/>
      <c r="BP127" s="107" t="s">
        <v>197</v>
      </c>
      <c r="BQ127" s="54"/>
      <c r="BR127" s="53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</row>
    <row r="128" spans="1:147" ht="15">
      <c r="A128" s="96">
        <v>55</v>
      </c>
      <c r="B128" s="103" t="s">
        <v>198</v>
      </c>
      <c r="C128" s="243" t="s">
        <v>123</v>
      </c>
      <c r="D128" s="47">
        <v>1</v>
      </c>
      <c r="E128" s="47">
        <v>68</v>
      </c>
      <c r="F128" s="47"/>
      <c r="G128" s="47"/>
      <c r="H128" s="47"/>
      <c r="I128" s="47"/>
      <c r="J128" s="47"/>
      <c r="K128" s="94"/>
      <c r="L128" s="47"/>
      <c r="M128" s="47"/>
      <c r="N128" s="47"/>
      <c r="O128" s="47"/>
      <c r="P128" s="47"/>
      <c r="Q128" s="95"/>
      <c r="R128" s="49"/>
      <c r="S128" s="47"/>
      <c r="T128" s="47"/>
      <c r="U128" s="47"/>
      <c r="V128" s="47"/>
      <c r="W128" s="94"/>
      <c r="X128" s="95"/>
      <c r="Y128" s="47"/>
      <c r="Z128" s="47"/>
      <c r="AA128" s="47"/>
      <c r="AB128" s="81">
        <f t="shared" si="4"/>
        <v>68</v>
      </c>
      <c r="AC128" s="49"/>
      <c r="AD128" s="49"/>
      <c r="AE128" s="49"/>
      <c r="AF128" s="49"/>
      <c r="AG128" s="49"/>
      <c r="AH128" s="47"/>
      <c r="AI128" s="49"/>
      <c r="AJ128" s="95"/>
      <c r="AK128" s="49"/>
      <c r="AL128" s="49"/>
      <c r="AM128" s="49"/>
      <c r="AN128" s="49"/>
      <c r="AO128" s="49"/>
      <c r="AP128" s="95"/>
      <c r="AQ128" s="49"/>
      <c r="AR128" s="95"/>
      <c r="AS128" s="49"/>
      <c r="AT128" s="49"/>
      <c r="AU128" s="49"/>
      <c r="AV128" s="49"/>
      <c r="AW128" s="49"/>
      <c r="AX128" s="95"/>
      <c r="AY128" s="49"/>
      <c r="AZ128" s="95"/>
      <c r="BA128" s="49"/>
      <c r="BB128" s="49"/>
      <c r="BC128" s="95"/>
      <c r="BD128" s="82">
        <f t="shared" si="5"/>
        <v>0</v>
      </c>
      <c r="BE128" s="47"/>
      <c r="BF128" s="49"/>
      <c r="BG128" s="49"/>
      <c r="BH128" s="49"/>
      <c r="BI128" s="47"/>
      <c r="BJ128" s="95"/>
      <c r="BK128" s="47"/>
      <c r="BL128" s="82">
        <f t="shared" si="7"/>
        <v>0</v>
      </c>
      <c r="BM128" s="83">
        <f t="shared" si="6"/>
        <v>68</v>
      </c>
      <c r="BN128" s="147">
        <v>17</v>
      </c>
      <c r="BO128" s="103" t="s">
        <v>198</v>
      </c>
      <c r="BP128" s="86" t="s">
        <v>123</v>
      </c>
      <c r="BQ128" s="54"/>
      <c r="BR128" s="53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</row>
    <row r="129" spans="1:70" ht="15">
      <c r="A129" s="100"/>
      <c r="B129" s="102"/>
      <c r="C129" s="243" t="s">
        <v>114</v>
      </c>
      <c r="D129" s="47">
        <v>1</v>
      </c>
      <c r="E129" s="47"/>
      <c r="F129" s="47"/>
      <c r="G129" s="47"/>
      <c r="H129" s="47"/>
      <c r="I129" s="47"/>
      <c r="J129" s="47"/>
      <c r="K129" s="94"/>
      <c r="L129" s="47"/>
      <c r="M129" s="47"/>
      <c r="N129" s="47"/>
      <c r="O129" s="47"/>
      <c r="P129" s="47"/>
      <c r="Q129" s="95"/>
      <c r="R129" s="49"/>
      <c r="S129" s="47"/>
      <c r="T129" s="47"/>
      <c r="U129" s="47"/>
      <c r="V129" s="47"/>
      <c r="W129" s="94"/>
      <c r="X129" s="95"/>
      <c r="Y129" s="47"/>
      <c r="Z129" s="47"/>
      <c r="AA129" s="47"/>
      <c r="AB129" s="81">
        <f t="shared" si="4"/>
        <v>0</v>
      </c>
      <c r="AC129" s="49"/>
      <c r="AD129" s="49"/>
      <c r="AE129" s="49"/>
      <c r="AF129" s="49"/>
      <c r="AG129" s="49"/>
      <c r="AH129" s="47"/>
      <c r="AI129" s="49"/>
      <c r="AJ129" s="95">
        <v>12</v>
      </c>
      <c r="AK129" s="49"/>
      <c r="AL129" s="49"/>
      <c r="AM129" s="49"/>
      <c r="AN129" s="49"/>
      <c r="AO129" s="49"/>
      <c r="AP129" s="95"/>
      <c r="AQ129" s="49"/>
      <c r="AR129" s="95"/>
      <c r="AS129" s="49"/>
      <c r="AT129" s="49"/>
      <c r="AU129" s="49"/>
      <c r="AV129" s="49"/>
      <c r="AW129" s="49"/>
      <c r="AX129" s="95"/>
      <c r="AY129" s="49"/>
      <c r="AZ129" s="95"/>
      <c r="BA129" s="49"/>
      <c r="BB129" s="49"/>
      <c r="BC129" s="95"/>
      <c r="BD129" s="82">
        <f t="shared" si="5"/>
        <v>12</v>
      </c>
      <c r="BE129" s="47"/>
      <c r="BF129" s="49"/>
      <c r="BG129" s="49"/>
      <c r="BH129" s="49"/>
      <c r="BI129" s="47"/>
      <c r="BJ129" s="95"/>
      <c r="BK129" s="47"/>
      <c r="BL129" s="82">
        <f t="shared" si="7"/>
        <v>0</v>
      </c>
      <c r="BM129" s="83">
        <f t="shared" si="6"/>
        <v>12</v>
      </c>
      <c r="BN129" s="147">
        <v>3</v>
      </c>
      <c r="BO129" s="102"/>
      <c r="BP129" s="86" t="s">
        <v>114</v>
      </c>
      <c r="BQ129" s="54"/>
      <c r="BR129" s="53"/>
    </row>
    <row r="130" spans="1:70" ht="15">
      <c r="A130" s="96">
        <v>56</v>
      </c>
      <c r="B130" s="103" t="s">
        <v>199</v>
      </c>
      <c r="C130" s="243" t="s">
        <v>112</v>
      </c>
      <c r="D130" s="49">
        <v>1</v>
      </c>
      <c r="E130" s="47"/>
      <c r="F130" s="47"/>
      <c r="G130" s="47"/>
      <c r="H130" s="47"/>
      <c r="I130" s="47"/>
      <c r="J130" s="47"/>
      <c r="K130" s="94"/>
      <c r="L130" s="47"/>
      <c r="M130" s="47"/>
      <c r="N130" s="47"/>
      <c r="O130" s="47"/>
      <c r="P130" s="47"/>
      <c r="Q130" s="95"/>
      <c r="R130" s="49"/>
      <c r="S130" s="47"/>
      <c r="T130" s="47"/>
      <c r="U130" s="47"/>
      <c r="V130" s="47"/>
      <c r="W130" s="94"/>
      <c r="X130" s="95"/>
      <c r="Y130" s="47"/>
      <c r="Z130" s="47"/>
      <c r="AA130" s="47"/>
      <c r="AB130" s="81">
        <f t="shared" si="4"/>
        <v>0</v>
      </c>
      <c r="AC130" s="49"/>
      <c r="AD130" s="49"/>
      <c r="AE130" s="49"/>
      <c r="AF130" s="49"/>
      <c r="AG130" s="49"/>
      <c r="AH130" s="47"/>
      <c r="AI130" s="49"/>
      <c r="AJ130" s="95"/>
      <c r="AK130" s="49"/>
      <c r="AL130" s="49"/>
      <c r="AM130" s="49"/>
      <c r="AN130" s="49"/>
      <c r="AO130" s="49"/>
      <c r="AP130" s="95"/>
      <c r="AQ130" s="49"/>
      <c r="AR130" s="95"/>
      <c r="AS130" s="49"/>
      <c r="AT130" s="49"/>
      <c r="AU130" s="49"/>
      <c r="AV130" s="49"/>
      <c r="AW130" s="49"/>
      <c r="AX130" s="95"/>
      <c r="AY130" s="49"/>
      <c r="AZ130" s="95"/>
      <c r="BA130" s="49"/>
      <c r="BB130" s="49"/>
      <c r="BC130" s="95"/>
      <c r="BD130" s="82">
        <f t="shared" si="5"/>
        <v>0</v>
      </c>
      <c r="BE130" s="47"/>
      <c r="BF130" s="49"/>
      <c r="BG130" s="49">
        <v>4</v>
      </c>
      <c r="BH130" s="49">
        <v>4</v>
      </c>
      <c r="BI130" s="47"/>
      <c r="BJ130" s="95"/>
      <c r="BK130" s="47"/>
      <c r="BL130" s="82">
        <f t="shared" si="7"/>
        <v>8</v>
      </c>
      <c r="BM130" s="83">
        <f t="shared" si="6"/>
        <v>8</v>
      </c>
      <c r="BN130" s="147">
        <v>2</v>
      </c>
      <c r="BO130" s="103" t="s">
        <v>199</v>
      </c>
      <c r="BP130" s="86" t="s">
        <v>112</v>
      </c>
      <c r="BQ130" s="54"/>
      <c r="BR130" s="53"/>
    </row>
    <row r="131" spans="1:70" ht="15">
      <c r="A131" s="100"/>
      <c r="B131" s="102"/>
      <c r="C131" s="243" t="s">
        <v>130</v>
      </c>
      <c r="D131" s="47">
        <v>1</v>
      </c>
      <c r="E131" s="47"/>
      <c r="F131" s="47"/>
      <c r="G131" s="47"/>
      <c r="H131" s="47"/>
      <c r="I131" s="47"/>
      <c r="J131" s="47"/>
      <c r="K131" s="94"/>
      <c r="L131" s="47"/>
      <c r="M131" s="47"/>
      <c r="N131" s="47"/>
      <c r="O131" s="47"/>
      <c r="P131" s="47"/>
      <c r="Q131" s="95"/>
      <c r="R131" s="49"/>
      <c r="S131" s="47"/>
      <c r="T131" s="47"/>
      <c r="U131" s="47"/>
      <c r="V131" s="47"/>
      <c r="W131" s="94"/>
      <c r="X131" s="95"/>
      <c r="Y131" s="47"/>
      <c r="Z131" s="47"/>
      <c r="AA131" s="47"/>
      <c r="AB131" s="81">
        <f t="shared" si="4"/>
        <v>0</v>
      </c>
      <c r="AC131" s="49"/>
      <c r="AD131" s="49"/>
      <c r="AE131" s="49"/>
      <c r="AF131" s="49"/>
      <c r="AG131" s="49">
        <v>32</v>
      </c>
      <c r="AH131" s="47"/>
      <c r="AI131" s="49"/>
      <c r="AJ131" s="95"/>
      <c r="AK131" s="49"/>
      <c r="AL131" s="49"/>
      <c r="AM131" s="49"/>
      <c r="AN131" s="49"/>
      <c r="AO131" s="49"/>
      <c r="AP131" s="95"/>
      <c r="AQ131" s="49"/>
      <c r="AR131" s="95"/>
      <c r="AS131" s="49"/>
      <c r="AT131" s="49"/>
      <c r="AU131" s="49"/>
      <c r="AV131" s="49">
        <v>20</v>
      </c>
      <c r="AW131" s="49"/>
      <c r="AX131" s="95"/>
      <c r="AY131" s="49"/>
      <c r="AZ131" s="95"/>
      <c r="BA131" s="49"/>
      <c r="BB131" s="49"/>
      <c r="BC131" s="95"/>
      <c r="BD131" s="82">
        <f t="shared" si="5"/>
        <v>52</v>
      </c>
      <c r="BE131" s="47"/>
      <c r="BF131" s="49"/>
      <c r="BG131" s="49">
        <v>20</v>
      </c>
      <c r="BH131" s="49">
        <v>20</v>
      </c>
      <c r="BI131" s="47"/>
      <c r="BJ131" s="95"/>
      <c r="BK131" s="47"/>
      <c r="BL131" s="82">
        <f t="shared" si="7"/>
        <v>40</v>
      </c>
      <c r="BM131" s="83">
        <f t="shared" si="6"/>
        <v>92</v>
      </c>
      <c r="BN131" s="147">
        <v>23</v>
      </c>
      <c r="BO131" s="102"/>
      <c r="BP131" s="86" t="s">
        <v>130</v>
      </c>
      <c r="BQ131" s="54"/>
      <c r="BR131" s="53"/>
    </row>
    <row r="132" spans="1:70" ht="15">
      <c r="A132" s="96"/>
      <c r="B132" s="615" t="s">
        <v>200</v>
      </c>
      <c r="C132" s="243" t="s">
        <v>112</v>
      </c>
      <c r="D132" s="49">
        <v>2</v>
      </c>
      <c r="E132" s="47"/>
      <c r="F132" s="47"/>
      <c r="G132" s="47"/>
      <c r="H132" s="47"/>
      <c r="I132" s="47"/>
      <c r="J132" s="47"/>
      <c r="K132" s="94"/>
      <c r="L132" s="47"/>
      <c r="M132" s="47"/>
      <c r="N132" s="47"/>
      <c r="O132" s="47"/>
      <c r="P132" s="47"/>
      <c r="Q132" s="95"/>
      <c r="R132" s="49"/>
      <c r="S132" s="47"/>
      <c r="T132" s="47"/>
      <c r="U132" s="47"/>
      <c r="V132" s="47"/>
      <c r="W132" s="94"/>
      <c r="X132" s="95"/>
      <c r="Y132" s="47"/>
      <c r="Z132" s="47"/>
      <c r="AA132" s="47"/>
      <c r="AB132" s="81">
        <f t="shared" si="4"/>
        <v>0</v>
      </c>
      <c r="AC132" s="49"/>
      <c r="AD132" s="49"/>
      <c r="AE132" s="49"/>
      <c r="AF132" s="49"/>
      <c r="AG132" s="49"/>
      <c r="AH132" s="47"/>
      <c r="AI132" s="49"/>
      <c r="AJ132" s="95"/>
      <c r="AK132" s="49"/>
      <c r="AL132" s="49"/>
      <c r="AM132" s="49"/>
      <c r="AN132" s="49"/>
      <c r="AO132" s="49"/>
      <c r="AP132" s="95"/>
      <c r="AQ132" s="49"/>
      <c r="AR132" s="95"/>
      <c r="AS132" s="49"/>
      <c r="AT132" s="49"/>
      <c r="AU132" s="49"/>
      <c r="AV132" s="49"/>
      <c r="AW132" s="49">
        <v>2</v>
      </c>
      <c r="AX132" s="95"/>
      <c r="AY132" s="49"/>
      <c r="AZ132" s="95"/>
      <c r="BA132" s="49">
        <v>2</v>
      </c>
      <c r="BB132" s="49"/>
      <c r="BC132" s="95"/>
      <c r="BD132" s="82">
        <f t="shared" si="5"/>
        <v>4</v>
      </c>
      <c r="BE132" s="47"/>
      <c r="BF132" s="49"/>
      <c r="BG132" s="49"/>
      <c r="BH132" s="49"/>
      <c r="BI132" s="47"/>
      <c r="BJ132" s="95"/>
      <c r="BK132" s="47"/>
      <c r="BL132" s="82">
        <f t="shared" si="7"/>
        <v>0</v>
      </c>
      <c r="BM132" s="83">
        <f t="shared" si="6"/>
        <v>4</v>
      </c>
      <c r="BN132" s="147">
        <v>1</v>
      </c>
      <c r="BO132" s="615" t="s">
        <v>200</v>
      </c>
      <c r="BP132" s="86" t="s">
        <v>112</v>
      </c>
      <c r="BQ132" s="54"/>
      <c r="BR132" s="53"/>
    </row>
    <row r="133" spans="1:70" ht="15">
      <c r="A133" s="99"/>
      <c r="B133" s="616"/>
      <c r="C133" s="243" t="s">
        <v>114</v>
      </c>
      <c r="D133" s="49">
        <v>2</v>
      </c>
      <c r="E133" s="47"/>
      <c r="F133" s="47"/>
      <c r="G133" s="47"/>
      <c r="H133" s="47"/>
      <c r="I133" s="47"/>
      <c r="J133" s="47"/>
      <c r="K133" s="94"/>
      <c r="L133" s="47"/>
      <c r="M133" s="47"/>
      <c r="N133" s="47"/>
      <c r="O133" s="47"/>
      <c r="P133" s="47"/>
      <c r="Q133" s="95"/>
      <c r="R133" s="49"/>
      <c r="S133" s="47"/>
      <c r="T133" s="47"/>
      <c r="U133" s="47"/>
      <c r="V133" s="47"/>
      <c r="W133" s="94"/>
      <c r="X133" s="95"/>
      <c r="Y133" s="47"/>
      <c r="Z133" s="47"/>
      <c r="AA133" s="47"/>
      <c r="AB133" s="81">
        <f t="shared" si="4"/>
        <v>0</v>
      </c>
      <c r="AC133" s="49"/>
      <c r="AD133" s="49"/>
      <c r="AE133" s="49"/>
      <c r="AF133" s="49"/>
      <c r="AG133" s="49"/>
      <c r="AH133" s="47"/>
      <c r="AI133" s="49"/>
      <c r="AJ133" s="95">
        <v>4</v>
      </c>
      <c r="AK133" s="49"/>
      <c r="AL133" s="49"/>
      <c r="AM133" s="49"/>
      <c r="AN133" s="49"/>
      <c r="AO133" s="49"/>
      <c r="AP133" s="95"/>
      <c r="AQ133" s="49"/>
      <c r="AR133" s="95"/>
      <c r="AS133" s="49"/>
      <c r="AT133" s="49"/>
      <c r="AU133" s="49"/>
      <c r="AV133" s="49"/>
      <c r="AW133" s="49"/>
      <c r="AX133" s="95"/>
      <c r="AY133" s="49"/>
      <c r="AZ133" s="95"/>
      <c r="BA133" s="49"/>
      <c r="BB133" s="49"/>
      <c r="BC133" s="95"/>
      <c r="BD133" s="82">
        <f t="shared" si="5"/>
        <v>4</v>
      </c>
      <c r="BE133" s="47"/>
      <c r="BF133" s="49"/>
      <c r="BG133" s="49"/>
      <c r="BH133" s="49"/>
      <c r="BI133" s="47"/>
      <c r="BJ133" s="95">
        <v>4</v>
      </c>
      <c r="BK133" s="47"/>
      <c r="BL133" s="82">
        <f t="shared" si="7"/>
        <v>4</v>
      </c>
      <c r="BM133" s="83">
        <f t="shared" si="6"/>
        <v>8</v>
      </c>
      <c r="BN133" s="147">
        <v>2</v>
      </c>
      <c r="BO133" s="616"/>
      <c r="BP133" s="86" t="s">
        <v>114</v>
      </c>
      <c r="BQ133" s="54"/>
      <c r="BR133" s="53"/>
    </row>
    <row r="134" spans="1:70" ht="15">
      <c r="A134" s="100">
        <v>57</v>
      </c>
      <c r="B134" s="617"/>
      <c r="C134" s="243" t="s">
        <v>152</v>
      </c>
      <c r="D134" s="49">
        <v>2</v>
      </c>
      <c r="E134" s="47"/>
      <c r="F134" s="47"/>
      <c r="G134" s="47"/>
      <c r="H134" s="47"/>
      <c r="I134" s="47"/>
      <c r="J134" s="47">
        <v>8</v>
      </c>
      <c r="K134" s="94">
        <v>8</v>
      </c>
      <c r="L134" s="47">
        <v>8</v>
      </c>
      <c r="M134" s="47"/>
      <c r="N134" s="47"/>
      <c r="O134" s="47"/>
      <c r="P134" s="47"/>
      <c r="Q134" s="95"/>
      <c r="R134" s="49"/>
      <c r="S134" s="47"/>
      <c r="T134" s="47"/>
      <c r="U134" s="47"/>
      <c r="V134" s="47"/>
      <c r="W134" s="94"/>
      <c r="X134" s="95"/>
      <c r="Y134" s="47"/>
      <c r="Z134" s="47"/>
      <c r="AA134" s="47"/>
      <c r="AB134" s="81">
        <f t="shared" si="4"/>
        <v>24</v>
      </c>
      <c r="AC134" s="49"/>
      <c r="AD134" s="49"/>
      <c r="AE134" s="49"/>
      <c r="AF134" s="49"/>
      <c r="AG134" s="49"/>
      <c r="AH134" s="47"/>
      <c r="AI134" s="49"/>
      <c r="AJ134" s="95"/>
      <c r="AK134" s="49"/>
      <c r="AL134" s="49"/>
      <c r="AM134" s="49"/>
      <c r="AN134" s="49">
        <v>12</v>
      </c>
      <c r="AO134" s="49"/>
      <c r="AP134" s="95"/>
      <c r="AQ134" s="49"/>
      <c r="AR134" s="95"/>
      <c r="AS134" s="49"/>
      <c r="AT134" s="49"/>
      <c r="AU134" s="49"/>
      <c r="AV134" s="49"/>
      <c r="AW134" s="49">
        <v>12</v>
      </c>
      <c r="AX134" s="95"/>
      <c r="AY134" s="49"/>
      <c r="AZ134" s="95"/>
      <c r="BA134" s="49">
        <v>12</v>
      </c>
      <c r="BB134" s="49">
        <v>12</v>
      </c>
      <c r="BC134" s="95"/>
      <c r="BD134" s="82">
        <f t="shared" si="5"/>
        <v>48</v>
      </c>
      <c r="BE134" s="47">
        <v>12</v>
      </c>
      <c r="BF134" s="49"/>
      <c r="BG134" s="49"/>
      <c r="BH134" s="49">
        <v>12</v>
      </c>
      <c r="BI134" s="47"/>
      <c r="BJ134" s="95"/>
      <c r="BK134" s="47">
        <v>12</v>
      </c>
      <c r="BL134" s="82">
        <f t="shared" si="7"/>
        <v>36</v>
      </c>
      <c r="BM134" s="83">
        <f t="shared" si="6"/>
        <v>108</v>
      </c>
      <c r="BN134" s="147">
        <v>27</v>
      </c>
      <c r="BO134" s="617"/>
      <c r="BP134" s="86" t="s">
        <v>152</v>
      </c>
      <c r="BQ134" s="54"/>
      <c r="BR134" s="53"/>
    </row>
    <row r="135" spans="1:70" ht="15">
      <c r="A135" s="96"/>
      <c r="B135" s="615" t="s">
        <v>201</v>
      </c>
      <c r="C135" s="243" t="s">
        <v>114</v>
      </c>
      <c r="D135" s="49"/>
      <c r="E135" s="47"/>
      <c r="F135" s="47"/>
      <c r="G135" s="47"/>
      <c r="H135" s="47"/>
      <c r="I135" s="47"/>
      <c r="J135" s="47"/>
      <c r="K135" s="94"/>
      <c r="L135" s="47"/>
      <c r="M135" s="47"/>
      <c r="N135" s="47"/>
      <c r="O135" s="47"/>
      <c r="P135" s="47"/>
      <c r="Q135" s="95"/>
      <c r="R135" s="49"/>
      <c r="S135" s="47"/>
      <c r="T135" s="47"/>
      <c r="U135" s="47"/>
      <c r="V135" s="47"/>
      <c r="W135" s="94"/>
      <c r="X135" s="95"/>
      <c r="Y135" s="47"/>
      <c r="Z135" s="47"/>
      <c r="AA135" s="47"/>
      <c r="AB135" s="81">
        <f aca="true" t="shared" si="8" ref="AB135:AB178">SUM(E135:AA135)</f>
        <v>0</v>
      </c>
      <c r="AC135" s="49"/>
      <c r="AD135" s="49"/>
      <c r="AE135" s="49"/>
      <c r="AF135" s="49"/>
      <c r="AG135" s="49"/>
      <c r="AH135" s="47"/>
      <c r="AI135" s="49"/>
      <c r="AJ135" s="95"/>
      <c r="AK135" s="49"/>
      <c r="AL135" s="49"/>
      <c r="AM135" s="49"/>
      <c r="AN135" s="49"/>
      <c r="AO135" s="49"/>
      <c r="AP135" s="95">
        <v>2</v>
      </c>
      <c r="AQ135" s="49"/>
      <c r="AR135" s="95"/>
      <c r="AS135" s="49"/>
      <c r="AT135" s="49"/>
      <c r="AU135" s="49"/>
      <c r="AV135" s="49"/>
      <c r="AW135" s="49"/>
      <c r="AX135" s="95"/>
      <c r="AY135" s="49"/>
      <c r="AZ135" s="95"/>
      <c r="BA135" s="49"/>
      <c r="BB135" s="49"/>
      <c r="BC135" s="95">
        <v>6</v>
      </c>
      <c r="BD135" s="82">
        <f aca="true" t="shared" si="9" ref="BD135:BD178">SUM(AC135:BC135)</f>
        <v>8</v>
      </c>
      <c r="BE135" s="47"/>
      <c r="BF135" s="49"/>
      <c r="BG135" s="49"/>
      <c r="BH135" s="49"/>
      <c r="BI135" s="47"/>
      <c r="BJ135" s="95"/>
      <c r="BK135" s="47"/>
      <c r="BL135" s="82">
        <f t="shared" si="7"/>
        <v>0</v>
      </c>
      <c r="BM135" s="83">
        <f aca="true" t="shared" si="10" ref="BM135:BM178">BL135+BD135+AB135</f>
        <v>8</v>
      </c>
      <c r="BN135" s="147">
        <v>2</v>
      </c>
      <c r="BO135" s="615" t="s">
        <v>201</v>
      </c>
      <c r="BP135" s="86" t="s">
        <v>114</v>
      </c>
      <c r="BQ135" s="54"/>
      <c r="BR135" s="53"/>
    </row>
    <row r="136" spans="1:70" ht="15">
      <c r="A136" s="99"/>
      <c r="B136" s="616"/>
      <c r="C136" s="243" t="s">
        <v>112</v>
      </c>
      <c r="D136" s="49"/>
      <c r="E136" s="47"/>
      <c r="F136" s="47"/>
      <c r="G136" s="47"/>
      <c r="H136" s="47"/>
      <c r="I136" s="47"/>
      <c r="J136" s="47"/>
      <c r="K136" s="94"/>
      <c r="L136" s="47"/>
      <c r="M136" s="47"/>
      <c r="N136" s="47"/>
      <c r="O136" s="47"/>
      <c r="P136" s="47"/>
      <c r="Q136" s="95"/>
      <c r="R136" s="49"/>
      <c r="S136" s="47"/>
      <c r="T136" s="47"/>
      <c r="U136" s="47"/>
      <c r="V136" s="47"/>
      <c r="W136" s="94"/>
      <c r="X136" s="95"/>
      <c r="Y136" s="47"/>
      <c r="Z136" s="47"/>
      <c r="AA136" s="47"/>
      <c r="AB136" s="81">
        <f t="shared" si="8"/>
        <v>0</v>
      </c>
      <c r="AC136" s="49"/>
      <c r="AD136" s="49"/>
      <c r="AE136" s="49"/>
      <c r="AF136" s="49"/>
      <c r="AG136" s="49"/>
      <c r="AH136" s="47"/>
      <c r="AI136" s="49"/>
      <c r="AJ136" s="95"/>
      <c r="AK136" s="49"/>
      <c r="AL136" s="49"/>
      <c r="AM136" s="49"/>
      <c r="AN136" s="49"/>
      <c r="AO136" s="49"/>
      <c r="AP136" s="95"/>
      <c r="AQ136" s="49"/>
      <c r="AR136" s="95"/>
      <c r="AS136" s="49"/>
      <c r="AT136" s="49"/>
      <c r="AU136" s="49"/>
      <c r="AV136" s="49"/>
      <c r="AW136" s="49"/>
      <c r="AX136" s="95"/>
      <c r="AY136" s="49"/>
      <c r="AZ136" s="95"/>
      <c r="BA136" s="49"/>
      <c r="BB136" s="49"/>
      <c r="BC136" s="95"/>
      <c r="BD136" s="82">
        <f t="shared" si="9"/>
        <v>0</v>
      </c>
      <c r="BE136" s="47"/>
      <c r="BF136" s="49"/>
      <c r="BG136" s="49"/>
      <c r="BH136" s="49"/>
      <c r="BI136" s="47"/>
      <c r="BJ136" s="95"/>
      <c r="BK136" s="47"/>
      <c r="BL136" s="82">
        <f aca="true" t="shared" si="11" ref="BL136:BL178">SUM(BE136:BK136)</f>
        <v>0</v>
      </c>
      <c r="BM136" s="83">
        <f t="shared" si="10"/>
        <v>0</v>
      </c>
      <c r="BN136" s="147">
        <v>0</v>
      </c>
      <c r="BO136" s="616"/>
      <c r="BP136" s="86" t="s">
        <v>112</v>
      </c>
      <c r="BQ136" s="54"/>
      <c r="BR136" s="53"/>
    </row>
    <row r="137" spans="1:70" ht="15">
      <c r="A137" s="100">
        <v>58</v>
      </c>
      <c r="B137" s="617"/>
      <c r="C137" s="243" t="s">
        <v>139</v>
      </c>
      <c r="D137" s="49"/>
      <c r="E137" s="47"/>
      <c r="F137" s="47"/>
      <c r="G137" s="47"/>
      <c r="H137" s="47"/>
      <c r="I137" s="47"/>
      <c r="J137" s="47"/>
      <c r="K137" s="94"/>
      <c r="L137" s="47"/>
      <c r="M137" s="47"/>
      <c r="N137" s="47"/>
      <c r="O137" s="47"/>
      <c r="P137" s="47"/>
      <c r="Q137" s="95"/>
      <c r="R137" s="49"/>
      <c r="S137" s="47"/>
      <c r="T137" s="47"/>
      <c r="U137" s="47"/>
      <c r="V137" s="47"/>
      <c r="W137" s="94"/>
      <c r="X137" s="95"/>
      <c r="Y137" s="47"/>
      <c r="Z137" s="47"/>
      <c r="AA137" s="47"/>
      <c r="AB137" s="81">
        <f t="shared" si="8"/>
        <v>0</v>
      </c>
      <c r="AC137" s="49"/>
      <c r="AD137" s="49"/>
      <c r="AE137" s="49"/>
      <c r="AF137" s="49"/>
      <c r="AG137" s="49"/>
      <c r="AH137" s="47"/>
      <c r="AI137" s="49"/>
      <c r="AJ137" s="95"/>
      <c r="AK137" s="49"/>
      <c r="AL137" s="49"/>
      <c r="AM137" s="49"/>
      <c r="AN137" s="49"/>
      <c r="AO137" s="49"/>
      <c r="AP137" s="95"/>
      <c r="AQ137" s="49"/>
      <c r="AR137" s="95"/>
      <c r="AS137" s="49">
        <v>4</v>
      </c>
      <c r="AT137" s="49">
        <v>4</v>
      </c>
      <c r="AU137" s="49">
        <v>4</v>
      </c>
      <c r="AV137" s="49">
        <v>4</v>
      </c>
      <c r="AW137" s="49"/>
      <c r="AX137" s="95"/>
      <c r="AY137" s="49"/>
      <c r="AZ137" s="95"/>
      <c r="BA137" s="49"/>
      <c r="BB137" s="49"/>
      <c r="BC137" s="95"/>
      <c r="BD137" s="82">
        <f t="shared" si="9"/>
        <v>16</v>
      </c>
      <c r="BE137" s="47"/>
      <c r="BF137" s="49"/>
      <c r="BG137" s="49"/>
      <c r="BH137" s="49"/>
      <c r="BI137" s="47"/>
      <c r="BJ137" s="95"/>
      <c r="BK137" s="47"/>
      <c r="BL137" s="82">
        <f t="shared" si="11"/>
        <v>0</v>
      </c>
      <c r="BM137" s="83">
        <f t="shared" si="10"/>
        <v>16</v>
      </c>
      <c r="BN137" s="147">
        <v>4</v>
      </c>
      <c r="BO137" s="617"/>
      <c r="BP137" s="86" t="s">
        <v>139</v>
      </c>
      <c r="BQ137" s="54"/>
      <c r="BR137" s="53"/>
    </row>
    <row r="138" spans="1:70" ht="22.5">
      <c r="A138" s="610">
        <v>59</v>
      </c>
      <c r="B138" s="615" t="s">
        <v>202</v>
      </c>
      <c r="C138" s="251" t="s">
        <v>130</v>
      </c>
      <c r="D138" s="49">
        <v>2</v>
      </c>
      <c r="E138" s="47"/>
      <c r="F138" s="47"/>
      <c r="G138" s="47"/>
      <c r="H138" s="47"/>
      <c r="I138" s="47"/>
      <c r="J138" s="47"/>
      <c r="K138" s="94"/>
      <c r="L138" s="47"/>
      <c r="M138" s="47"/>
      <c r="N138" s="47"/>
      <c r="O138" s="47"/>
      <c r="P138" s="47"/>
      <c r="Q138" s="95"/>
      <c r="R138" s="49"/>
      <c r="S138" s="47"/>
      <c r="T138" s="47"/>
      <c r="U138" s="47"/>
      <c r="V138" s="47"/>
      <c r="W138" s="94"/>
      <c r="X138" s="95"/>
      <c r="Y138" s="47"/>
      <c r="Z138" s="47"/>
      <c r="AA138" s="47"/>
      <c r="AB138" s="81">
        <f t="shared" si="8"/>
        <v>0</v>
      </c>
      <c r="AC138" s="49"/>
      <c r="AD138" s="49">
        <v>32</v>
      </c>
      <c r="AE138" s="49">
        <v>32</v>
      </c>
      <c r="AF138" s="49"/>
      <c r="AG138" s="49"/>
      <c r="AH138" s="47"/>
      <c r="AI138" s="49"/>
      <c r="AJ138" s="95"/>
      <c r="AK138" s="49"/>
      <c r="AL138" s="49"/>
      <c r="AM138" s="49"/>
      <c r="AN138" s="49"/>
      <c r="AO138" s="49"/>
      <c r="AP138" s="95"/>
      <c r="AQ138" s="49"/>
      <c r="AR138" s="95"/>
      <c r="AS138" s="49"/>
      <c r="AT138" s="49"/>
      <c r="AU138" s="49"/>
      <c r="AV138" s="49"/>
      <c r="AW138" s="49"/>
      <c r="AX138" s="95"/>
      <c r="AY138" s="49"/>
      <c r="AZ138" s="95"/>
      <c r="BA138" s="49"/>
      <c r="BB138" s="49"/>
      <c r="BC138" s="95"/>
      <c r="BD138" s="82">
        <f t="shared" si="9"/>
        <v>64</v>
      </c>
      <c r="BE138" s="47"/>
      <c r="BF138" s="49"/>
      <c r="BG138" s="49"/>
      <c r="BH138" s="49"/>
      <c r="BI138" s="47"/>
      <c r="BJ138" s="95"/>
      <c r="BK138" s="47"/>
      <c r="BL138" s="82">
        <f t="shared" si="11"/>
        <v>0</v>
      </c>
      <c r="BM138" s="83">
        <f t="shared" si="10"/>
        <v>64</v>
      </c>
      <c r="BN138" s="147">
        <v>16</v>
      </c>
      <c r="BO138" s="615" t="s">
        <v>202</v>
      </c>
      <c r="BP138" s="107" t="s">
        <v>130</v>
      </c>
      <c r="BQ138" s="54"/>
      <c r="BR138" s="53"/>
    </row>
    <row r="139" spans="1:70" ht="15">
      <c r="A139" s="613"/>
      <c r="B139" s="617"/>
      <c r="C139" s="251" t="s">
        <v>114</v>
      </c>
      <c r="D139" s="49">
        <v>2</v>
      </c>
      <c r="E139" s="47"/>
      <c r="F139" s="47"/>
      <c r="G139" s="47"/>
      <c r="H139" s="47"/>
      <c r="I139" s="47"/>
      <c r="J139" s="47"/>
      <c r="K139" s="94"/>
      <c r="L139" s="47"/>
      <c r="M139" s="47"/>
      <c r="N139" s="47"/>
      <c r="O139" s="47"/>
      <c r="P139" s="47"/>
      <c r="Q139" s="95"/>
      <c r="R139" s="49"/>
      <c r="S139" s="47"/>
      <c r="T139" s="47"/>
      <c r="U139" s="47"/>
      <c r="V139" s="47"/>
      <c r="W139" s="94"/>
      <c r="X139" s="95"/>
      <c r="Y139" s="47"/>
      <c r="Z139" s="47"/>
      <c r="AA139" s="47"/>
      <c r="AB139" s="81">
        <f t="shared" si="8"/>
        <v>0</v>
      </c>
      <c r="AC139" s="49"/>
      <c r="AD139" s="49"/>
      <c r="AE139" s="49"/>
      <c r="AF139" s="49"/>
      <c r="AG139" s="49"/>
      <c r="AH139" s="47"/>
      <c r="AI139" s="49"/>
      <c r="AJ139" s="95"/>
      <c r="AK139" s="49"/>
      <c r="AL139" s="49"/>
      <c r="AM139" s="49"/>
      <c r="AN139" s="49"/>
      <c r="AO139" s="49"/>
      <c r="AP139" s="95"/>
      <c r="AQ139" s="49"/>
      <c r="AR139" s="95"/>
      <c r="AS139" s="49"/>
      <c r="AT139" s="49"/>
      <c r="AU139" s="49"/>
      <c r="AV139" s="49"/>
      <c r="AW139" s="49"/>
      <c r="AX139" s="95"/>
      <c r="AY139" s="49"/>
      <c r="AZ139" s="95">
        <v>12</v>
      </c>
      <c r="BA139" s="49"/>
      <c r="BB139" s="49"/>
      <c r="BC139" s="95"/>
      <c r="BD139" s="82">
        <f t="shared" si="9"/>
        <v>12</v>
      </c>
      <c r="BE139" s="47"/>
      <c r="BF139" s="49"/>
      <c r="BG139" s="49"/>
      <c r="BH139" s="49"/>
      <c r="BI139" s="47"/>
      <c r="BJ139" s="95"/>
      <c r="BK139" s="47"/>
      <c r="BL139" s="82">
        <f t="shared" si="11"/>
        <v>0</v>
      </c>
      <c r="BM139" s="83">
        <f t="shared" si="10"/>
        <v>12</v>
      </c>
      <c r="BN139" s="147">
        <v>3</v>
      </c>
      <c r="BO139" s="617"/>
      <c r="BP139" s="107" t="s">
        <v>114</v>
      </c>
      <c r="BQ139" s="54"/>
      <c r="BR139" s="53"/>
    </row>
    <row r="140" spans="1:70" ht="15">
      <c r="A140" s="610">
        <v>60</v>
      </c>
      <c r="B140" s="615" t="s">
        <v>203</v>
      </c>
      <c r="C140" s="243" t="s">
        <v>204</v>
      </c>
      <c r="D140" s="47">
        <v>1</v>
      </c>
      <c r="E140" s="47"/>
      <c r="F140" s="47"/>
      <c r="G140" s="47"/>
      <c r="H140" s="47"/>
      <c r="I140" s="47"/>
      <c r="J140" s="47"/>
      <c r="K140" s="94"/>
      <c r="L140" s="47"/>
      <c r="M140" s="47"/>
      <c r="N140" s="47"/>
      <c r="O140" s="47"/>
      <c r="P140" s="47"/>
      <c r="Q140" s="95"/>
      <c r="R140" s="49"/>
      <c r="S140" s="47"/>
      <c r="T140" s="47"/>
      <c r="U140" s="47"/>
      <c r="V140" s="47"/>
      <c r="W140" s="94"/>
      <c r="X140" s="95"/>
      <c r="Y140" s="47"/>
      <c r="Z140" s="47"/>
      <c r="AA140" s="47"/>
      <c r="AB140" s="81">
        <f t="shared" si="8"/>
        <v>0</v>
      </c>
      <c r="AC140" s="49">
        <v>4</v>
      </c>
      <c r="AD140" s="49">
        <v>4</v>
      </c>
      <c r="AE140" s="49">
        <v>4</v>
      </c>
      <c r="AF140" s="49">
        <v>4</v>
      </c>
      <c r="AG140" s="49">
        <v>4</v>
      </c>
      <c r="AH140" s="49">
        <v>4</v>
      </c>
      <c r="AI140" s="49">
        <v>4</v>
      </c>
      <c r="AJ140" s="95"/>
      <c r="AK140" s="49">
        <v>4</v>
      </c>
      <c r="AL140" s="49">
        <v>4</v>
      </c>
      <c r="AM140" s="49">
        <v>4</v>
      </c>
      <c r="AN140" s="49">
        <v>4</v>
      </c>
      <c r="AO140" s="49">
        <v>4</v>
      </c>
      <c r="AP140" s="95"/>
      <c r="AQ140" s="49">
        <v>4</v>
      </c>
      <c r="AR140" s="95"/>
      <c r="AS140" s="49">
        <v>4</v>
      </c>
      <c r="AT140" s="49">
        <v>4</v>
      </c>
      <c r="AU140" s="49">
        <v>4</v>
      </c>
      <c r="AV140" s="49">
        <v>4</v>
      </c>
      <c r="AW140" s="49">
        <v>4</v>
      </c>
      <c r="AX140" s="95"/>
      <c r="AY140" s="49">
        <v>4</v>
      </c>
      <c r="AZ140" s="95"/>
      <c r="BA140" s="49">
        <v>4</v>
      </c>
      <c r="BB140" s="49">
        <v>4</v>
      </c>
      <c r="BC140" s="95"/>
      <c r="BD140" s="82">
        <f t="shared" si="9"/>
        <v>84</v>
      </c>
      <c r="BE140" s="47"/>
      <c r="BF140" s="49"/>
      <c r="BG140" s="49"/>
      <c r="BH140" s="49"/>
      <c r="BI140" s="47"/>
      <c r="BJ140" s="95"/>
      <c r="BK140" s="47"/>
      <c r="BL140" s="82">
        <f t="shared" si="11"/>
        <v>0</v>
      </c>
      <c r="BM140" s="83">
        <f t="shared" si="10"/>
        <v>84</v>
      </c>
      <c r="BN140" s="147">
        <v>21</v>
      </c>
      <c r="BO140" s="615" t="s">
        <v>203</v>
      </c>
      <c r="BP140" s="86" t="s">
        <v>204</v>
      </c>
      <c r="BQ140" s="54"/>
      <c r="BR140" s="53"/>
    </row>
    <row r="141" spans="1:70" ht="15">
      <c r="A141" s="613"/>
      <c r="B141" s="617"/>
      <c r="C141" s="243" t="s">
        <v>205</v>
      </c>
      <c r="D141" s="47" t="s">
        <v>105</v>
      </c>
      <c r="E141" s="47"/>
      <c r="F141" s="47"/>
      <c r="G141" s="47"/>
      <c r="H141" s="47"/>
      <c r="I141" s="47"/>
      <c r="J141" s="47"/>
      <c r="K141" s="94"/>
      <c r="L141" s="47"/>
      <c r="M141" s="47"/>
      <c r="N141" s="47"/>
      <c r="O141" s="47"/>
      <c r="P141" s="47"/>
      <c r="Q141" s="95"/>
      <c r="R141" s="49"/>
      <c r="S141" s="47"/>
      <c r="T141" s="47"/>
      <c r="U141" s="47"/>
      <c r="V141" s="47"/>
      <c r="W141" s="94"/>
      <c r="X141" s="95"/>
      <c r="Y141" s="47"/>
      <c r="Z141" s="47"/>
      <c r="AA141" s="47"/>
      <c r="AB141" s="81">
        <f t="shared" si="8"/>
        <v>0</v>
      </c>
      <c r="AC141" s="49"/>
      <c r="AD141" s="49"/>
      <c r="AE141" s="49"/>
      <c r="AF141" s="49"/>
      <c r="AG141" s="49"/>
      <c r="AH141" s="47"/>
      <c r="AI141" s="49"/>
      <c r="AJ141" s="95"/>
      <c r="AK141" s="49"/>
      <c r="AL141" s="49"/>
      <c r="AM141" s="49"/>
      <c r="AN141" s="49"/>
      <c r="AO141" s="49"/>
      <c r="AP141" s="95"/>
      <c r="AQ141" s="49"/>
      <c r="AR141" s="95"/>
      <c r="AS141" s="49"/>
      <c r="AT141" s="49"/>
      <c r="AU141" s="49"/>
      <c r="AV141" s="49"/>
      <c r="AW141" s="49"/>
      <c r="AX141" s="95"/>
      <c r="AY141" s="49"/>
      <c r="AZ141" s="95"/>
      <c r="BA141" s="49"/>
      <c r="BB141" s="49"/>
      <c r="BC141" s="95"/>
      <c r="BD141" s="82">
        <f t="shared" si="9"/>
        <v>0</v>
      </c>
      <c r="BE141" s="47"/>
      <c r="BF141" s="49"/>
      <c r="BG141" s="49"/>
      <c r="BH141" s="49"/>
      <c r="BI141" s="47"/>
      <c r="BJ141" s="95"/>
      <c r="BK141" s="47"/>
      <c r="BL141" s="82">
        <f t="shared" si="11"/>
        <v>0</v>
      </c>
      <c r="BM141" s="83">
        <f t="shared" si="10"/>
        <v>0</v>
      </c>
      <c r="BN141" s="147">
        <v>0</v>
      </c>
      <c r="BO141" s="617"/>
      <c r="BP141" s="86" t="s">
        <v>205</v>
      </c>
      <c r="BQ141" s="54"/>
      <c r="BR141" s="53"/>
    </row>
    <row r="142" spans="1:70" ht="15">
      <c r="A142" s="610">
        <v>61</v>
      </c>
      <c r="B142" s="615" t="s">
        <v>206</v>
      </c>
      <c r="C142" s="243" t="s">
        <v>113</v>
      </c>
      <c r="D142" s="47">
        <v>2</v>
      </c>
      <c r="E142" s="47"/>
      <c r="F142" s="47"/>
      <c r="G142" s="47"/>
      <c r="H142" s="47"/>
      <c r="I142" s="47"/>
      <c r="J142" s="47"/>
      <c r="K142" s="94"/>
      <c r="L142" s="47"/>
      <c r="M142" s="47"/>
      <c r="N142" s="47"/>
      <c r="O142" s="47"/>
      <c r="P142" s="47"/>
      <c r="Q142" s="95"/>
      <c r="R142" s="49"/>
      <c r="S142" s="47"/>
      <c r="T142" s="47"/>
      <c r="U142" s="47"/>
      <c r="V142" s="47"/>
      <c r="W142" s="94"/>
      <c r="X142" s="95"/>
      <c r="Y142" s="47"/>
      <c r="Z142" s="47"/>
      <c r="AA142" s="47"/>
      <c r="AB142" s="81">
        <f t="shared" si="8"/>
        <v>0</v>
      </c>
      <c r="AC142" s="49"/>
      <c r="AD142" s="49"/>
      <c r="AE142" s="49"/>
      <c r="AF142" s="49"/>
      <c r="AG142" s="49"/>
      <c r="AH142" s="47"/>
      <c r="AI142" s="49"/>
      <c r="AJ142" s="95"/>
      <c r="AK142" s="49"/>
      <c r="AL142" s="49"/>
      <c r="AM142" s="49"/>
      <c r="AN142" s="49"/>
      <c r="AO142" s="49"/>
      <c r="AP142" s="95"/>
      <c r="AQ142" s="49"/>
      <c r="AR142" s="95"/>
      <c r="AS142" s="49">
        <v>20</v>
      </c>
      <c r="AT142" s="49">
        <v>20</v>
      </c>
      <c r="AU142" s="49"/>
      <c r="AV142" s="49"/>
      <c r="AW142" s="49">
        <v>20</v>
      </c>
      <c r="AX142" s="95"/>
      <c r="AY142" s="49"/>
      <c r="AZ142" s="95"/>
      <c r="BA142" s="49"/>
      <c r="BB142" s="49">
        <v>20</v>
      </c>
      <c r="BC142" s="95"/>
      <c r="BD142" s="82">
        <f t="shared" si="9"/>
        <v>80</v>
      </c>
      <c r="BE142" s="47">
        <v>20</v>
      </c>
      <c r="BF142" s="49"/>
      <c r="BG142" s="49"/>
      <c r="BH142" s="49"/>
      <c r="BI142" s="47"/>
      <c r="BJ142" s="95"/>
      <c r="BK142" s="47"/>
      <c r="BL142" s="82">
        <f t="shared" si="11"/>
        <v>20</v>
      </c>
      <c r="BM142" s="83">
        <f t="shared" si="10"/>
        <v>100</v>
      </c>
      <c r="BN142" s="147">
        <v>25</v>
      </c>
      <c r="BO142" s="615" t="s">
        <v>206</v>
      </c>
      <c r="BP142" s="86" t="s">
        <v>113</v>
      </c>
      <c r="BQ142" s="54"/>
      <c r="BR142" s="53"/>
    </row>
    <row r="143" spans="1:70" ht="15">
      <c r="A143" s="611"/>
      <c r="B143" s="616"/>
      <c r="C143" s="243" t="s">
        <v>114</v>
      </c>
      <c r="D143" s="47">
        <v>2</v>
      </c>
      <c r="E143" s="47"/>
      <c r="F143" s="47"/>
      <c r="G143" s="47"/>
      <c r="H143" s="47"/>
      <c r="I143" s="47"/>
      <c r="J143" s="47"/>
      <c r="K143" s="94"/>
      <c r="L143" s="47"/>
      <c r="M143" s="47"/>
      <c r="N143" s="47"/>
      <c r="O143" s="47"/>
      <c r="P143" s="47"/>
      <c r="Q143" s="95"/>
      <c r="R143" s="49"/>
      <c r="S143" s="47"/>
      <c r="T143" s="47"/>
      <c r="U143" s="47"/>
      <c r="V143" s="47"/>
      <c r="W143" s="94"/>
      <c r="X143" s="95"/>
      <c r="Y143" s="47"/>
      <c r="Z143" s="47"/>
      <c r="AA143" s="47"/>
      <c r="AB143" s="81">
        <f t="shared" si="8"/>
        <v>0</v>
      </c>
      <c r="AC143" s="49"/>
      <c r="AD143" s="49"/>
      <c r="AE143" s="49"/>
      <c r="AF143" s="49"/>
      <c r="AG143" s="49"/>
      <c r="AH143" s="47"/>
      <c r="AI143" s="49"/>
      <c r="AJ143" s="95"/>
      <c r="AK143" s="49"/>
      <c r="AL143" s="49"/>
      <c r="AM143" s="49"/>
      <c r="AN143" s="49"/>
      <c r="AO143" s="49"/>
      <c r="AP143" s="95"/>
      <c r="AQ143" s="49"/>
      <c r="AR143" s="95"/>
      <c r="AS143" s="49"/>
      <c r="AT143" s="49"/>
      <c r="AU143" s="49"/>
      <c r="AV143" s="49"/>
      <c r="AW143" s="49"/>
      <c r="AX143" s="95">
        <v>12</v>
      </c>
      <c r="AY143" s="49"/>
      <c r="AZ143" s="95">
        <v>2</v>
      </c>
      <c r="BA143" s="49"/>
      <c r="BB143" s="49"/>
      <c r="BC143" s="95">
        <v>12</v>
      </c>
      <c r="BD143" s="82">
        <f t="shared" si="9"/>
        <v>26</v>
      </c>
      <c r="BE143" s="47"/>
      <c r="BF143" s="49"/>
      <c r="BG143" s="49"/>
      <c r="BH143" s="49"/>
      <c r="BI143" s="47"/>
      <c r="BJ143" s="95"/>
      <c r="BK143" s="47"/>
      <c r="BL143" s="82">
        <f t="shared" si="11"/>
        <v>0</v>
      </c>
      <c r="BM143" s="83">
        <f t="shared" si="10"/>
        <v>26</v>
      </c>
      <c r="BN143" s="147">
        <v>6.5</v>
      </c>
      <c r="BO143" s="616"/>
      <c r="BP143" s="86" t="s">
        <v>114</v>
      </c>
      <c r="BQ143" s="54"/>
      <c r="BR143" s="53"/>
    </row>
    <row r="144" spans="1:70" ht="15">
      <c r="A144" s="613"/>
      <c r="B144" s="617"/>
      <c r="C144" s="243" t="s">
        <v>158</v>
      </c>
      <c r="D144" s="47">
        <v>2</v>
      </c>
      <c r="E144" s="47"/>
      <c r="F144" s="47"/>
      <c r="G144" s="47"/>
      <c r="H144" s="47"/>
      <c r="I144" s="47"/>
      <c r="J144" s="47"/>
      <c r="K144" s="94"/>
      <c r="L144" s="47"/>
      <c r="M144" s="47"/>
      <c r="N144" s="47"/>
      <c r="O144" s="47"/>
      <c r="P144" s="47"/>
      <c r="Q144" s="95"/>
      <c r="R144" s="49"/>
      <c r="S144" s="47"/>
      <c r="T144" s="47"/>
      <c r="U144" s="47"/>
      <c r="V144" s="47"/>
      <c r="W144" s="94"/>
      <c r="X144" s="95"/>
      <c r="Y144" s="47"/>
      <c r="Z144" s="47"/>
      <c r="AA144" s="47"/>
      <c r="AB144" s="81">
        <f t="shared" si="8"/>
        <v>0</v>
      </c>
      <c r="AC144" s="49"/>
      <c r="AD144" s="49"/>
      <c r="AE144" s="49"/>
      <c r="AF144" s="49"/>
      <c r="AG144" s="49"/>
      <c r="AH144" s="47"/>
      <c r="AI144" s="49"/>
      <c r="AJ144" s="95"/>
      <c r="AK144" s="49"/>
      <c r="AL144" s="49"/>
      <c r="AM144" s="49"/>
      <c r="AN144" s="49"/>
      <c r="AO144" s="49"/>
      <c r="AP144" s="95"/>
      <c r="AQ144" s="49"/>
      <c r="AR144" s="95"/>
      <c r="AS144" s="49"/>
      <c r="AT144" s="49"/>
      <c r="AU144" s="49"/>
      <c r="AV144" s="49"/>
      <c r="AW144" s="49">
        <v>2</v>
      </c>
      <c r="AX144" s="95"/>
      <c r="AY144" s="49"/>
      <c r="AZ144" s="95"/>
      <c r="BA144" s="49"/>
      <c r="BB144" s="49">
        <v>2</v>
      </c>
      <c r="BC144" s="95"/>
      <c r="BD144" s="82">
        <f t="shared" si="9"/>
        <v>4</v>
      </c>
      <c r="BE144" s="47">
        <v>4</v>
      </c>
      <c r="BF144" s="49"/>
      <c r="BG144" s="49"/>
      <c r="BH144" s="49"/>
      <c r="BI144" s="47"/>
      <c r="BJ144" s="95"/>
      <c r="BK144" s="47"/>
      <c r="BL144" s="82">
        <f t="shared" si="11"/>
        <v>4</v>
      </c>
      <c r="BM144" s="83">
        <f t="shared" si="10"/>
        <v>8</v>
      </c>
      <c r="BN144" s="147">
        <v>2</v>
      </c>
      <c r="BO144" s="617"/>
      <c r="BP144" s="86" t="s">
        <v>112</v>
      </c>
      <c r="BQ144" s="54"/>
      <c r="BR144" s="53"/>
    </row>
    <row r="145" spans="1:70" ht="15">
      <c r="A145" s="91">
        <v>62</v>
      </c>
      <c r="B145" s="92"/>
      <c r="C145" s="245"/>
      <c r="D145" s="47"/>
      <c r="E145" s="47"/>
      <c r="F145" s="47"/>
      <c r="G145" s="47"/>
      <c r="H145" s="47"/>
      <c r="I145" s="47"/>
      <c r="J145" s="47"/>
      <c r="K145" s="94"/>
      <c r="L145" s="47"/>
      <c r="M145" s="47"/>
      <c r="N145" s="47"/>
      <c r="O145" s="47"/>
      <c r="P145" s="47"/>
      <c r="Q145" s="95"/>
      <c r="R145" s="49"/>
      <c r="S145" s="47"/>
      <c r="T145" s="47"/>
      <c r="U145" s="47"/>
      <c r="V145" s="47"/>
      <c r="W145" s="94"/>
      <c r="X145" s="95"/>
      <c r="Y145" s="47"/>
      <c r="Z145" s="47"/>
      <c r="AA145" s="47"/>
      <c r="AB145" s="81">
        <f t="shared" si="8"/>
        <v>0</v>
      </c>
      <c r="AC145" s="49"/>
      <c r="AD145" s="49"/>
      <c r="AE145" s="49"/>
      <c r="AF145" s="49"/>
      <c r="AG145" s="49"/>
      <c r="AH145" s="47"/>
      <c r="AI145" s="49"/>
      <c r="AJ145" s="95"/>
      <c r="AK145" s="49"/>
      <c r="AL145" s="49"/>
      <c r="AM145" s="49"/>
      <c r="AN145" s="49"/>
      <c r="AO145" s="49"/>
      <c r="AP145" s="95"/>
      <c r="AQ145" s="49"/>
      <c r="AR145" s="95"/>
      <c r="AS145" s="49"/>
      <c r="AT145" s="49"/>
      <c r="AU145" s="49"/>
      <c r="AV145" s="49"/>
      <c r="AW145" s="49"/>
      <c r="AX145" s="95"/>
      <c r="AY145" s="49"/>
      <c r="AZ145" s="95"/>
      <c r="BA145" s="49"/>
      <c r="BB145" s="49"/>
      <c r="BC145" s="95"/>
      <c r="BD145" s="82">
        <f t="shared" si="9"/>
        <v>0</v>
      </c>
      <c r="BE145" s="47"/>
      <c r="BF145" s="49"/>
      <c r="BG145" s="49"/>
      <c r="BH145" s="49"/>
      <c r="BI145" s="47"/>
      <c r="BJ145" s="95"/>
      <c r="BK145" s="47"/>
      <c r="BL145" s="82">
        <f t="shared" si="11"/>
        <v>0</v>
      </c>
      <c r="BM145" s="83">
        <f t="shared" si="10"/>
        <v>0</v>
      </c>
      <c r="BN145" s="147">
        <v>0</v>
      </c>
      <c r="BO145" s="92" t="s">
        <v>207</v>
      </c>
      <c r="BP145" s="98" t="s">
        <v>130</v>
      </c>
      <c r="BQ145" s="54"/>
      <c r="BR145" s="53"/>
    </row>
    <row r="146" spans="1:70" ht="15">
      <c r="A146" s="96"/>
      <c r="B146" s="615" t="s">
        <v>208</v>
      </c>
      <c r="C146" s="245" t="s">
        <v>112</v>
      </c>
      <c r="D146" s="47">
        <v>1</v>
      </c>
      <c r="E146" s="47"/>
      <c r="F146" s="47"/>
      <c r="G146" s="47"/>
      <c r="H146" s="47"/>
      <c r="I146" s="47"/>
      <c r="J146" s="47"/>
      <c r="K146" s="94"/>
      <c r="L146" s="47"/>
      <c r="M146" s="47"/>
      <c r="N146" s="47"/>
      <c r="O146" s="47"/>
      <c r="P146" s="47"/>
      <c r="Q146" s="95"/>
      <c r="R146" s="49"/>
      <c r="S146" s="47"/>
      <c r="T146" s="47"/>
      <c r="U146" s="47"/>
      <c r="V146" s="47"/>
      <c r="W146" s="94"/>
      <c r="X146" s="95"/>
      <c r="Y146" s="47"/>
      <c r="Z146" s="47"/>
      <c r="AA146" s="47"/>
      <c r="AB146" s="81">
        <f t="shared" si="8"/>
        <v>0</v>
      </c>
      <c r="AC146" s="49"/>
      <c r="AD146" s="49"/>
      <c r="AE146" s="49"/>
      <c r="AF146" s="49"/>
      <c r="AG146" s="49"/>
      <c r="AH146" s="47"/>
      <c r="AI146" s="49"/>
      <c r="AJ146" s="95"/>
      <c r="AK146" s="49"/>
      <c r="AL146" s="49"/>
      <c r="AM146" s="49"/>
      <c r="AN146" s="49"/>
      <c r="AO146" s="49"/>
      <c r="AP146" s="95"/>
      <c r="AQ146" s="49"/>
      <c r="AR146" s="95"/>
      <c r="AS146" s="49"/>
      <c r="AT146" s="49"/>
      <c r="AU146" s="49"/>
      <c r="AV146" s="49"/>
      <c r="AW146" s="49"/>
      <c r="AX146" s="95"/>
      <c r="AY146" s="49"/>
      <c r="AZ146" s="95"/>
      <c r="BA146" s="49"/>
      <c r="BB146" s="49"/>
      <c r="BC146" s="95"/>
      <c r="BD146" s="82">
        <f t="shared" si="9"/>
        <v>0</v>
      </c>
      <c r="BE146" s="47">
        <v>4</v>
      </c>
      <c r="BF146" s="49"/>
      <c r="BG146" s="49">
        <v>4</v>
      </c>
      <c r="BH146" s="49"/>
      <c r="BI146" s="47"/>
      <c r="BJ146" s="95"/>
      <c r="BK146" s="47"/>
      <c r="BL146" s="82">
        <f t="shared" si="11"/>
        <v>8</v>
      </c>
      <c r="BM146" s="83">
        <f t="shared" si="10"/>
        <v>8</v>
      </c>
      <c r="BN146" s="147">
        <v>2</v>
      </c>
      <c r="BO146" s="615" t="s">
        <v>208</v>
      </c>
      <c r="BP146" s="98" t="s">
        <v>112</v>
      </c>
      <c r="BQ146" s="54"/>
      <c r="BR146" s="53"/>
    </row>
    <row r="147" spans="1:70" ht="15">
      <c r="A147" s="611">
        <v>63</v>
      </c>
      <c r="B147" s="616"/>
      <c r="C147" s="245" t="s">
        <v>114</v>
      </c>
      <c r="D147" s="47">
        <v>1</v>
      </c>
      <c r="E147" s="47"/>
      <c r="F147" s="47"/>
      <c r="G147" s="47"/>
      <c r="H147" s="47"/>
      <c r="I147" s="47"/>
      <c r="J147" s="47"/>
      <c r="K147" s="94"/>
      <c r="L147" s="47"/>
      <c r="M147" s="47"/>
      <c r="N147" s="47"/>
      <c r="O147" s="47"/>
      <c r="P147" s="47"/>
      <c r="Q147" s="95"/>
      <c r="R147" s="49"/>
      <c r="S147" s="47"/>
      <c r="T147" s="47"/>
      <c r="U147" s="47"/>
      <c r="V147" s="47"/>
      <c r="W147" s="94"/>
      <c r="X147" s="95"/>
      <c r="Y147" s="47"/>
      <c r="Z147" s="47"/>
      <c r="AA147" s="47"/>
      <c r="AB147" s="81">
        <f t="shared" si="8"/>
        <v>0</v>
      </c>
      <c r="AC147" s="49"/>
      <c r="AD147" s="49"/>
      <c r="AE147" s="49"/>
      <c r="AF147" s="49"/>
      <c r="AG147" s="49"/>
      <c r="AH147" s="47"/>
      <c r="AI147" s="49"/>
      <c r="AJ147" s="95"/>
      <c r="AK147" s="49"/>
      <c r="AL147" s="49"/>
      <c r="AM147" s="49"/>
      <c r="AN147" s="49"/>
      <c r="AO147" s="49"/>
      <c r="AP147" s="95"/>
      <c r="AQ147" s="49"/>
      <c r="AR147" s="95"/>
      <c r="AS147" s="49"/>
      <c r="AT147" s="49"/>
      <c r="AU147" s="49"/>
      <c r="AV147" s="49"/>
      <c r="AW147" s="49"/>
      <c r="AX147" s="95"/>
      <c r="AY147" s="49"/>
      <c r="AZ147" s="95"/>
      <c r="BA147" s="49"/>
      <c r="BB147" s="49"/>
      <c r="BC147" s="95"/>
      <c r="BD147" s="82">
        <f t="shared" si="9"/>
        <v>0</v>
      </c>
      <c r="BE147" s="47"/>
      <c r="BF147" s="49"/>
      <c r="BG147" s="49"/>
      <c r="BH147" s="49"/>
      <c r="BI147" s="47"/>
      <c r="BJ147" s="95">
        <v>4</v>
      </c>
      <c r="BK147" s="47"/>
      <c r="BL147" s="82">
        <f t="shared" si="11"/>
        <v>4</v>
      </c>
      <c r="BM147" s="83">
        <f t="shared" si="10"/>
        <v>4</v>
      </c>
      <c r="BN147" s="147">
        <v>1</v>
      </c>
      <c r="BO147" s="616"/>
      <c r="BP147" s="98" t="s">
        <v>114</v>
      </c>
      <c r="BQ147" s="54"/>
      <c r="BR147" s="53"/>
    </row>
    <row r="148" spans="1:70" ht="15">
      <c r="A148" s="613"/>
      <c r="B148" s="617"/>
      <c r="C148" s="245" t="s">
        <v>209</v>
      </c>
      <c r="D148" s="47">
        <v>1</v>
      </c>
      <c r="E148" s="47"/>
      <c r="F148" s="47"/>
      <c r="G148" s="47"/>
      <c r="H148" s="47"/>
      <c r="I148" s="47"/>
      <c r="J148" s="47"/>
      <c r="K148" s="94"/>
      <c r="L148" s="47"/>
      <c r="M148" s="47"/>
      <c r="N148" s="47"/>
      <c r="O148" s="47"/>
      <c r="P148" s="47"/>
      <c r="Q148" s="95"/>
      <c r="R148" s="49"/>
      <c r="S148" s="47"/>
      <c r="T148" s="47"/>
      <c r="U148" s="47"/>
      <c r="V148" s="47"/>
      <c r="W148" s="94"/>
      <c r="X148" s="95"/>
      <c r="Y148" s="47"/>
      <c r="Z148" s="47"/>
      <c r="AA148" s="47"/>
      <c r="AB148" s="81">
        <f t="shared" si="8"/>
        <v>0</v>
      </c>
      <c r="AC148" s="49"/>
      <c r="AD148" s="49"/>
      <c r="AE148" s="49"/>
      <c r="AF148" s="49"/>
      <c r="AG148" s="49"/>
      <c r="AH148" s="47"/>
      <c r="AI148" s="49"/>
      <c r="AJ148" s="95"/>
      <c r="AK148" s="49"/>
      <c r="AL148" s="49"/>
      <c r="AM148" s="49"/>
      <c r="AN148" s="49"/>
      <c r="AO148" s="49"/>
      <c r="AP148" s="95"/>
      <c r="AQ148" s="49"/>
      <c r="AR148" s="95"/>
      <c r="AS148" s="49">
        <v>8</v>
      </c>
      <c r="AT148" s="49"/>
      <c r="AU148" s="49">
        <v>8</v>
      </c>
      <c r="AV148" s="49"/>
      <c r="AW148" s="49"/>
      <c r="AX148" s="95"/>
      <c r="AY148" s="49"/>
      <c r="AZ148" s="95"/>
      <c r="BA148" s="49"/>
      <c r="BB148" s="49"/>
      <c r="BC148" s="95"/>
      <c r="BD148" s="82">
        <f t="shared" si="9"/>
        <v>16</v>
      </c>
      <c r="BE148" s="47">
        <v>8</v>
      </c>
      <c r="BF148" s="49">
        <v>8</v>
      </c>
      <c r="BG148" s="49">
        <v>8</v>
      </c>
      <c r="BH148" s="49">
        <v>8</v>
      </c>
      <c r="BI148" s="47">
        <v>8</v>
      </c>
      <c r="BJ148" s="95"/>
      <c r="BK148" s="47">
        <v>8</v>
      </c>
      <c r="BL148" s="82">
        <f t="shared" si="11"/>
        <v>48</v>
      </c>
      <c r="BM148" s="83">
        <f t="shared" si="10"/>
        <v>64</v>
      </c>
      <c r="BN148" s="147">
        <v>16</v>
      </c>
      <c r="BO148" s="617"/>
      <c r="BP148" s="98" t="s">
        <v>209</v>
      </c>
      <c r="BQ148" s="54"/>
      <c r="BR148" s="53"/>
    </row>
    <row r="149" spans="1:70" ht="15">
      <c r="A149" s="96">
        <v>64</v>
      </c>
      <c r="B149" s="103" t="s">
        <v>210</v>
      </c>
      <c r="C149" s="245" t="s">
        <v>113</v>
      </c>
      <c r="D149" s="47">
        <v>2</v>
      </c>
      <c r="E149" s="47"/>
      <c r="F149" s="47"/>
      <c r="G149" s="47"/>
      <c r="H149" s="47"/>
      <c r="I149" s="47"/>
      <c r="J149" s="47"/>
      <c r="K149" s="94"/>
      <c r="L149" s="47"/>
      <c r="M149" s="47"/>
      <c r="N149" s="47"/>
      <c r="O149" s="47"/>
      <c r="P149" s="47"/>
      <c r="Q149" s="95"/>
      <c r="R149" s="49"/>
      <c r="S149" s="47"/>
      <c r="T149" s="47"/>
      <c r="U149" s="47"/>
      <c r="V149" s="47"/>
      <c r="W149" s="94"/>
      <c r="X149" s="95"/>
      <c r="Y149" s="47"/>
      <c r="Z149" s="47"/>
      <c r="AA149" s="47"/>
      <c r="AB149" s="81">
        <f t="shared" si="8"/>
        <v>0</v>
      </c>
      <c r="AC149" s="49"/>
      <c r="AD149" s="49"/>
      <c r="AE149" s="49"/>
      <c r="AF149" s="49"/>
      <c r="AG149" s="49"/>
      <c r="AH149" s="47"/>
      <c r="AI149" s="49"/>
      <c r="AJ149" s="95"/>
      <c r="AK149" s="49"/>
      <c r="AL149" s="49"/>
      <c r="AM149" s="49"/>
      <c r="AN149" s="49"/>
      <c r="AO149" s="49"/>
      <c r="AP149" s="95"/>
      <c r="AQ149" s="49"/>
      <c r="AR149" s="95"/>
      <c r="AS149" s="49"/>
      <c r="AT149" s="49"/>
      <c r="AU149" s="49"/>
      <c r="AV149" s="49">
        <v>20</v>
      </c>
      <c r="AW149" s="49"/>
      <c r="AX149" s="95"/>
      <c r="AY149" s="49"/>
      <c r="AZ149" s="95"/>
      <c r="BA149" s="49"/>
      <c r="BB149" s="49"/>
      <c r="BC149" s="95"/>
      <c r="BD149" s="82">
        <f t="shared" si="9"/>
        <v>20</v>
      </c>
      <c r="BE149" s="47"/>
      <c r="BF149" s="49"/>
      <c r="BG149" s="49"/>
      <c r="BH149" s="49"/>
      <c r="BI149" s="47"/>
      <c r="BJ149" s="95"/>
      <c r="BK149" s="47"/>
      <c r="BL149" s="82">
        <f t="shared" si="11"/>
        <v>0</v>
      </c>
      <c r="BM149" s="83">
        <f t="shared" si="10"/>
        <v>20</v>
      </c>
      <c r="BN149" s="147">
        <v>5</v>
      </c>
      <c r="BO149" s="103" t="s">
        <v>210</v>
      </c>
      <c r="BP149" s="98" t="s">
        <v>211</v>
      </c>
      <c r="BQ149" s="54"/>
      <c r="BR149" s="53"/>
    </row>
    <row r="150" spans="1:70" ht="15">
      <c r="A150" s="100"/>
      <c r="B150" s="102"/>
      <c r="C150" s="245"/>
      <c r="D150" s="47"/>
      <c r="E150" s="47"/>
      <c r="F150" s="47"/>
      <c r="G150" s="47"/>
      <c r="H150" s="47"/>
      <c r="I150" s="47"/>
      <c r="J150" s="47"/>
      <c r="K150" s="94"/>
      <c r="L150" s="47"/>
      <c r="M150" s="47"/>
      <c r="N150" s="47"/>
      <c r="O150" s="47"/>
      <c r="P150" s="47"/>
      <c r="Q150" s="95"/>
      <c r="R150" s="49"/>
      <c r="S150" s="47"/>
      <c r="T150" s="47"/>
      <c r="U150" s="47"/>
      <c r="V150" s="47"/>
      <c r="W150" s="94"/>
      <c r="X150" s="95"/>
      <c r="Y150" s="47"/>
      <c r="Z150" s="47"/>
      <c r="AA150" s="47"/>
      <c r="AB150" s="81">
        <f t="shared" si="8"/>
        <v>0</v>
      </c>
      <c r="AC150" s="49"/>
      <c r="AD150" s="49"/>
      <c r="AE150" s="49"/>
      <c r="AF150" s="49"/>
      <c r="AG150" s="49"/>
      <c r="AH150" s="47"/>
      <c r="AI150" s="49"/>
      <c r="AJ150" s="95"/>
      <c r="AK150" s="49"/>
      <c r="AL150" s="49"/>
      <c r="AM150" s="49"/>
      <c r="AN150" s="49"/>
      <c r="AO150" s="49"/>
      <c r="AP150" s="95"/>
      <c r="AQ150" s="49"/>
      <c r="AR150" s="95"/>
      <c r="AS150" s="49"/>
      <c r="AT150" s="49"/>
      <c r="AU150" s="49"/>
      <c r="AV150" s="49"/>
      <c r="AW150" s="49"/>
      <c r="AX150" s="95"/>
      <c r="AY150" s="49"/>
      <c r="AZ150" s="95"/>
      <c r="BA150" s="49"/>
      <c r="BB150" s="49"/>
      <c r="BC150" s="95"/>
      <c r="BD150" s="82">
        <f t="shared" si="9"/>
        <v>0</v>
      </c>
      <c r="BE150" s="47"/>
      <c r="BF150" s="49"/>
      <c r="BG150" s="49"/>
      <c r="BH150" s="49"/>
      <c r="BI150" s="47"/>
      <c r="BJ150" s="95"/>
      <c r="BK150" s="47"/>
      <c r="BL150" s="82">
        <f t="shared" si="11"/>
        <v>0</v>
      </c>
      <c r="BM150" s="83">
        <f t="shared" si="10"/>
        <v>0</v>
      </c>
      <c r="BN150" s="147">
        <v>0</v>
      </c>
      <c r="BO150" s="102"/>
      <c r="BP150" s="98" t="s">
        <v>112</v>
      </c>
      <c r="BQ150" s="54"/>
      <c r="BR150" s="53"/>
    </row>
    <row r="151" spans="1:70" ht="22.5">
      <c r="A151" s="96">
        <v>65</v>
      </c>
      <c r="B151" s="97" t="s">
        <v>212</v>
      </c>
      <c r="C151" s="244" t="s">
        <v>130</v>
      </c>
      <c r="D151" s="47" t="s">
        <v>105</v>
      </c>
      <c r="E151" s="47"/>
      <c r="F151" s="47"/>
      <c r="G151" s="47"/>
      <c r="H151" s="47"/>
      <c r="I151" s="47"/>
      <c r="J151" s="47"/>
      <c r="K151" s="94"/>
      <c r="L151" s="47"/>
      <c r="M151" s="47"/>
      <c r="N151" s="47"/>
      <c r="O151" s="47"/>
      <c r="P151" s="47"/>
      <c r="Q151" s="95"/>
      <c r="R151" s="49"/>
      <c r="S151" s="47"/>
      <c r="T151" s="47"/>
      <c r="U151" s="47"/>
      <c r="V151" s="47"/>
      <c r="W151" s="94"/>
      <c r="X151" s="95"/>
      <c r="Y151" s="47"/>
      <c r="Z151" s="47"/>
      <c r="AA151" s="47"/>
      <c r="AB151" s="81">
        <f t="shared" si="8"/>
        <v>0</v>
      </c>
      <c r="AC151" s="49"/>
      <c r="AD151" s="49"/>
      <c r="AE151" s="49"/>
      <c r="AF151" s="49">
        <v>32</v>
      </c>
      <c r="AG151" s="49"/>
      <c r="AH151" s="47"/>
      <c r="AI151" s="49"/>
      <c r="AJ151" s="95"/>
      <c r="AK151" s="49"/>
      <c r="AL151" s="49"/>
      <c r="AM151" s="49"/>
      <c r="AN151" s="49"/>
      <c r="AO151" s="49"/>
      <c r="AP151" s="95"/>
      <c r="AQ151" s="49">
        <v>24</v>
      </c>
      <c r="AR151" s="95"/>
      <c r="AS151" s="49"/>
      <c r="AT151" s="49"/>
      <c r="AU151" s="49"/>
      <c r="AV151" s="49"/>
      <c r="AW151" s="49"/>
      <c r="AX151" s="95"/>
      <c r="AY151" s="49"/>
      <c r="AZ151" s="95"/>
      <c r="BA151" s="49">
        <v>24</v>
      </c>
      <c r="BB151" s="49"/>
      <c r="BC151" s="95"/>
      <c r="BD151" s="82">
        <f t="shared" si="9"/>
        <v>80</v>
      </c>
      <c r="BE151" s="47"/>
      <c r="BF151" s="49">
        <v>16</v>
      </c>
      <c r="BG151" s="49"/>
      <c r="BH151" s="49"/>
      <c r="BI151" s="47"/>
      <c r="BJ151" s="95"/>
      <c r="BK151" s="47"/>
      <c r="BL151" s="82">
        <f t="shared" si="11"/>
        <v>16</v>
      </c>
      <c r="BM151" s="83">
        <f t="shared" si="10"/>
        <v>96</v>
      </c>
      <c r="BN151" s="147">
        <v>24</v>
      </c>
      <c r="BO151" s="97" t="s">
        <v>212</v>
      </c>
      <c r="BP151" s="93" t="s">
        <v>130</v>
      </c>
      <c r="BQ151" s="54"/>
      <c r="BR151" s="53"/>
    </row>
    <row r="152" spans="1:70" ht="15">
      <c r="A152" s="91"/>
      <c r="B152" s="101"/>
      <c r="C152" s="244" t="s">
        <v>112</v>
      </c>
      <c r="D152" s="47" t="s">
        <v>105</v>
      </c>
      <c r="E152" s="47"/>
      <c r="F152" s="47"/>
      <c r="G152" s="47"/>
      <c r="H152" s="47"/>
      <c r="I152" s="47"/>
      <c r="J152" s="47"/>
      <c r="K152" s="94"/>
      <c r="L152" s="47"/>
      <c r="M152" s="47"/>
      <c r="N152" s="47"/>
      <c r="O152" s="47"/>
      <c r="P152" s="47"/>
      <c r="Q152" s="95"/>
      <c r="R152" s="49"/>
      <c r="S152" s="47"/>
      <c r="T152" s="47"/>
      <c r="U152" s="47"/>
      <c r="V152" s="47"/>
      <c r="W152" s="94"/>
      <c r="X152" s="95"/>
      <c r="Y152" s="47"/>
      <c r="Z152" s="47"/>
      <c r="AA152" s="47"/>
      <c r="AB152" s="81">
        <f t="shared" si="8"/>
        <v>0</v>
      </c>
      <c r="AC152" s="49"/>
      <c r="AD152" s="49"/>
      <c r="AE152" s="49"/>
      <c r="AF152" s="49"/>
      <c r="AG152" s="49"/>
      <c r="AH152" s="47"/>
      <c r="AI152" s="49"/>
      <c r="AJ152" s="95"/>
      <c r="AK152" s="49"/>
      <c r="AL152" s="49"/>
      <c r="AM152" s="49"/>
      <c r="AN152" s="49"/>
      <c r="AO152" s="49"/>
      <c r="AP152" s="95"/>
      <c r="AQ152" s="49"/>
      <c r="AR152" s="95"/>
      <c r="AS152" s="49"/>
      <c r="AT152" s="49"/>
      <c r="AU152" s="49"/>
      <c r="AV152" s="49"/>
      <c r="AW152" s="49"/>
      <c r="AX152" s="95"/>
      <c r="AY152" s="49"/>
      <c r="AZ152" s="95"/>
      <c r="BA152" s="49">
        <v>2</v>
      </c>
      <c r="BB152" s="49"/>
      <c r="BC152" s="95"/>
      <c r="BD152" s="82">
        <f t="shared" si="9"/>
        <v>2</v>
      </c>
      <c r="BE152" s="47"/>
      <c r="BF152" s="49">
        <v>4</v>
      </c>
      <c r="BG152" s="49"/>
      <c r="BH152" s="49"/>
      <c r="BI152" s="47"/>
      <c r="BJ152" s="95"/>
      <c r="BK152" s="47"/>
      <c r="BL152" s="82">
        <f t="shared" si="11"/>
        <v>4</v>
      </c>
      <c r="BM152" s="83">
        <f t="shared" si="10"/>
        <v>6</v>
      </c>
      <c r="BN152" s="147">
        <v>1.5</v>
      </c>
      <c r="BO152" s="101"/>
      <c r="BP152" s="93" t="s">
        <v>112</v>
      </c>
      <c r="BQ152" s="54"/>
      <c r="BR152" s="53"/>
    </row>
    <row r="153" spans="1:70" ht="22.5">
      <c r="A153" s="91">
        <v>66</v>
      </c>
      <c r="B153" s="108" t="s">
        <v>213</v>
      </c>
      <c r="C153" s="244" t="s">
        <v>137</v>
      </c>
      <c r="D153" s="50">
        <v>1</v>
      </c>
      <c r="E153" s="47"/>
      <c r="F153" s="47"/>
      <c r="G153" s="47"/>
      <c r="H153" s="47"/>
      <c r="I153" s="47"/>
      <c r="J153" s="47"/>
      <c r="K153" s="94"/>
      <c r="L153" s="47"/>
      <c r="M153" s="47"/>
      <c r="N153" s="47"/>
      <c r="O153" s="47"/>
      <c r="P153" s="47"/>
      <c r="Q153" s="95"/>
      <c r="R153" s="49"/>
      <c r="S153" s="47"/>
      <c r="T153" s="47"/>
      <c r="U153" s="47"/>
      <c r="V153" s="47"/>
      <c r="W153" s="94"/>
      <c r="X153" s="95"/>
      <c r="Y153" s="47"/>
      <c r="Z153" s="47"/>
      <c r="AA153" s="47"/>
      <c r="AB153" s="81">
        <f t="shared" si="8"/>
        <v>0</v>
      </c>
      <c r="AC153" s="49">
        <v>4</v>
      </c>
      <c r="AD153" s="49">
        <v>4</v>
      </c>
      <c r="AE153" s="49">
        <v>4</v>
      </c>
      <c r="AF153" s="49">
        <v>4</v>
      </c>
      <c r="AG153" s="49">
        <v>4</v>
      </c>
      <c r="AH153" s="47">
        <v>4</v>
      </c>
      <c r="AI153" s="49">
        <v>4</v>
      </c>
      <c r="AJ153" s="95"/>
      <c r="AK153" s="49">
        <v>4</v>
      </c>
      <c r="AL153" s="49">
        <v>4</v>
      </c>
      <c r="AM153" s="49">
        <v>4</v>
      </c>
      <c r="AN153" s="49">
        <v>4</v>
      </c>
      <c r="AO153" s="49">
        <v>4</v>
      </c>
      <c r="AP153" s="95"/>
      <c r="AQ153" s="49">
        <v>4</v>
      </c>
      <c r="AR153" s="95"/>
      <c r="AS153" s="49">
        <v>4</v>
      </c>
      <c r="AT153" s="49">
        <v>4</v>
      </c>
      <c r="AU153" s="49">
        <v>4</v>
      </c>
      <c r="AV153" s="49">
        <v>4</v>
      </c>
      <c r="AW153" s="49">
        <v>4</v>
      </c>
      <c r="AX153" s="95"/>
      <c r="AY153" s="49">
        <v>4</v>
      </c>
      <c r="AZ153" s="95"/>
      <c r="BA153" s="49">
        <v>4</v>
      </c>
      <c r="BB153" s="49">
        <v>4</v>
      </c>
      <c r="BC153" s="95"/>
      <c r="BD153" s="82">
        <f t="shared" si="9"/>
        <v>84</v>
      </c>
      <c r="BE153" s="47"/>
      <c r="BF153" s="49"/>
      <c r="BG153" s="49"/>
      <c r="BH153" s="49"/>
      <c r="BI153" s="47"/>
      <c r="BJ153" s="95"/>
      <c r="BK153" s="47"/>
      <c r="BL153" s="82">
        <f t="shared" si="11"/>
        <v>0</v>
      </c>
      <c r="BM153" s="83">
        <f t="shared" si="10"/>
        <v>84</v>
      </c>
      <c r="BN153" s="147">
        <v>21</v>
      </c>
      <c r="BO153" s="108" t="s">
        <v>213</v>
      </c>
      <c r="BP153" s="93" t="s">
        <v>137</v>
      </c>
      <c r="BQ153" s="54"/>
      <c r="BR153" s="53"/>
    </row>
    <row r="154" spans="1:70" ht="15">
      <c r="A154" s="91">
        <v>67</v>
      </c>
      <c r="B154" s="108" t="s">
        <v>214</v>
      </c>
      <c r="C154" s="244" t="s">
        <v>215</v>
      </c>
      <c r="D154" s="50"/>
      <c r="E154" s="47"/>
      <c r="F154" s="47"/>
      <c r="G154" s="47"/>
      <c r="H154" s="47"/>
      <c r="I154" s="47"/>
      <c r="J154" s="47"/>
      <c r="K154" s="94">
        <v>8</v>
      </c>
      <c r="L154" s="47"/>
      <c r="M154" s="47"/>
      <c r="N154" s="47"/>
      <c r="O154" s="47"/>
      <c r="P154" s="47"/>
      <c r="Q154" s="95"/>
      <c r="R154" s="49"/>
      <c r="S154" s="47"/>
      <c r="T154" s="47"/>
      <c r="U154" s="47"/>
      <c r="V154" s="47"/>
      <c r="W154" s="94"/>
      <c r="X154" s="95"/>
      <c r="Y154" s="47">
        <v>8</v>
      </c>
      <c r="Z154" s="47">
        <v>8</v>
      </c>
      <c r="AA154" s="47">
        <v>8</v>
      </c>
      <c r="AB154" s="81">
        <f t="shared" si="8"/>
        <v>32</v>
      </c>
      <c r="AC154" s="49">
        <v>12</v>
      </c>
      <c r="AD154" s="49"/>
      <c r="AE154" s="49">
        <v>12</v>
      </c>
      <c r="AF154" s="49"/>
      <c r="AG154" s="49">
        <v>12</v>
      </c>
      <c r="AH154" s="47"/>
      <c r="AI154" s="49"/>
      <c r="AJ154" s="95"/>
      <c r="AK154" s="49"/>
      <c r="AL154" s="49">
        <v>12</v>
      </c>
      <c r="AM154" s="49"/>
      <c r="AN154" s="49">
        <v>12</v>
      </c>
      <c r="AO154" s="49"/>
      <c r="AP154" s="95"/>
      <c r="AQ154" s="49"/>
      <c r="AR154" s="95"/>
      <c r="AS154" s="49"/>
      <c r="AT154" s="49"/>
      <c r="AU154" s="49"/>
      <c r="AV154" s="49">
        <v>12</v>
      </c>
      <c r="AW154" s="49"/>
      <c r="AX154" s="95"/>
      <c r="AY154" s="49"/>
      <c r="AZ154" s="95"/>
      <c r="BA154" s="49"/>
      <c r="BB154" s="49"/>
      <c r="BC154" s="95"/>
      <c r="BD154" s="82">
        <f t="shared" si="9"/>
        <v>72</v>
      </c>
      <c r="BE154" s="47">
        <v>12</v>
      </c>
      <c r="BF154" s="49"/>
      <c r="BG154" s="49"/>
      <c r="BH154" s="49"/>
      <c r="BI154" s="47"/>
      <c r="BJ154" s="95"/>
      <c r="BK154" s="47"/>
      <c r="BL154" s="82">
        <f t="shared" si="11"/>
        <v>12</v>
      </c>
      <c r="BM154" s="83">
        <f t="shared" si="10"/>
        <v>116</v>
      </c>
      <c r="BN154" s="147">
        <v>29</v>
      </c>
      <c r="BO154" s="108" t="s">
        <v>214</v>
      </c>
      <c r="BP154" s="93" t="s">
        <v>215</v>
      </c>
      <c r="BQ154" s="54"/>
      <c r="BR154" s="53"/>
    </row>
    <row r="155" spans="1:70" ht="15">
      <c r="A155" s="91"/>
      <c r="B155" s="97"/>
      <c r="C155" s="244" t="s">
        <v>114</v>
      </c>
      <c r="D155" s="50"/>
      <c r="E155" s="47"/>
      <c r="F155" s="47"/>
      <c r="G155" s="47"/>
      <c r="H155" s="47"/>
      <c r="I155" s="47"/>
      <c r="J155" s="47"/>
      <c r="K155" s="94"/>
      <c r="L155" s="47"/>
      <c r="M155" s="47"/>
      <c r="N155" s="47"/>
      <c r="O155" s="47"/>
      <c r="P155" s="47"/>
      <c r="Q155" s="95"/>
      <c r="R155" s="49"/>
      <c r="S155" s="47"/>
      <c r="T155" s="47"/>
      <c r="U155" s="47"/>
      <c r="V155" s="47"/>
      <c r="W155" s="94"/>
      <c r="X155" s="95"/>
      <c r="Y155" s="47"/>
      <c r="Z155" s="47"/>
      <c r="AA155" s="47"/>
      <c r="AB155" s="81">
        <f t="shared" si="8"/>
        <v>0</v>
      </c>
      <c r="AC155" s="49"/>
      <c r="AD155" s="49"/>
      <c r="AE155" s="49"/>
      <c r="AF155" s="49"/>
      <c r="AG155" s="49"/>
      <c r="AH155" s="47"/>
      <c r="AI155" s="49"/>
      <c r="AJ155" s="95"/>
      <c r="AK155" s="49"/>
      <c r="AL155" s="49"/>
      <c r="AM155" s="49"/>
      <c r="AN155" s="49"/>
      <c r="AO155" s="49"/>
      <c r="AP155" s="95"/>
      <c r="AQ155" s="49"/>
      <c r="AR155" s="95"/>
      <c r="AS155" s="49"/>
      <c r="AT155" s="49"/>
      <c r="AU155" s="49"/>
      <c r="AV155" s="49"/>
      <c r="AW155" s="49"/>
      <c r="AX155" s="95"/>
      <c r="AY155" s="49"/>
      <c r="AZ155" s="95"/>
      <c r="BA155" s="49"/>
      <c r="BB155" s="49"/>
      <c r="BC155" s="95"/>
      <c r="BD155" s="82">
        <f t="shared" si="9"/>
        <v>0</v>
      </c>
      <c r="BE155" s="47"/>
      <c r="BF155" s="49"/>
      <c r="BG155" s="49"/>
      <c r="BH155" s="49"/>
      <c r="BI155" s="47"/>
      <c r="BJ155" s="95"/>
      <c r="BK155" s="47"/>
      <c r="BL155" s="82">
        <f t="shared" si="11"/>
        <v>0</v>
      </c>
      <c r="BM155" s="83">
        <f t="shared" si="10"/>
        <v>0</v>
      </c>
      <c r="BN155" s="147">
        <v>0</v>
      </c>
      <c r="BO155" s="108"/>
      <c r="BP155" s="93" t="s">
        <v>114</v>
      </c>
      <c r="BQ155" s="54"/>
      <c r="BR155" s="53"/>
    </row>
    <row r="156" spans="1:70" ht="22.5">
      <c r="A156" s="96">
        <v>68</v>
      </c>
      <c r="B156" s="97" t="s">
        <v>216</v>
      </c>
      <c r="C156" s="244" t="s">
        <v>217</v>
      </c>
      <c r="D156" s="50"/>
      <c r="E156" s="47"/>
      <c r="F156" s="47"/>
      <c r="G156" s="47"/>
      <c r="H156" s="47"/>
      <c r="I156" s="47"/>
      <c r="J156" s="47"/>
      <c r="K156" s="94"/>
      <c r="L156" s="47"/>
      <c r="M156" s="47">
        <v>8</v>
      </c>
      <c r="N156" s="47">
        <v>8</v>
      </c>
      <c r="O156" s="82"/>
      <c r="P156" s="47"/>
      <c r="Q156" s="95"/>
      <c r="R156" s="49"/>
      <c r="S156" s="47"/>
      <c r="T156" s="47"/>
      <c r="U156" s="47"/>
      <c r="V156" s="47">
        <v>8</v>
      </c>
      <c r="W156" s="94">
        <v>8</v>
      </c>
      <c r="X156" s="95"/>
      <c r="Y156" s="47">
        <v>8</v>
      </c>
      <c r="Z156" s="47">
        <v>8</v>
      </c>
      <c r="AA156" s="47">
        <v>8</v>
      </c>
      <c r="AB156" s="81">
        <f t="shared" si="8"/>
        <v>56</v>
      </c>
      <c r="AC156" s="49"/>
      <c r="AD156" s="49"/>
      <c r="AE156" s="49"/>
      <c r="AF156" s="49"/>
      <c r="AG156" s="49"/>
      <c r="AH156" s="47">
        <v>12</v>
      </c>
      <c r="AI156" s="49"/>
      <c r="AJ156" s="95"/>
      <c r="AK156" s="49"/>
      <c r="AL156" s="49"/>
      <c r="AM156" s="49">
        <v>12</v>
      </c>
      <c r="AN156" s="49"/>
      <c r="AO156" s="49"/>
      <c r="AP156" s="95"/>
      <c r="AQ156" s="49"/>
      <c r="AR156" s="95"/>
      <c r="AS156" s="49"/>
      <c r="AT156" s="49"/>
      <c r="AU156" s="49"/>
      <c r="AV156" s="49"/>
      <c r="AW156" s="49">
        <v>12</v>
      </c>
      <c r="AX156" s="95"/>
      <c r="AY156" s="49">
        <v>12</v>
      </c>
      <c r="AZ156" s="95"/>
      <c r="BA156" s="49"/>
      <c r="BB156" s="49">
        <v>12</v>
      </c>
      <c r="BC156" s="95"/>
      <c r="BD156" s="82">
        <f t="shared" si="9"/>
        <v>60</v>
      </c>
      <c r="BE156" s="47"/>
      <c r="BF156" s="49"/>
      <c r="BG156" s="49"/>
      <c r="BH156" s="49"/>
      <c r="BI156" s="47"/>
      <c r="BJ156" s="95"/>
      <c r="BK156" s="47"/>
      <c r="BL156" s="82">
        <f t="shared" si="11"/>
        <v>0</v>
      </c>
      <c r="BM156" s="83">
        <f t="shared" si="10"/>
        <v>116</v>
      </c>
      <c r="BN156" s="147">
        <v>29</v>
      </c>
      <c r="BO156" s="97" t="s">
        <v>216</v>
      </c>
      <c r="BP156" s="93" t="s">
        <v>218</v>
      </c>
      <c r="BQ156" s="54"/>
      <c r="BR156" s="53"/>
    </row>
    <row r="157" spans="1:70" ht="15">
      <c r="A157" s="99"/>
      <c r="B157" s="117"/>
      <c r="C157" s="244" t="s">
        <v>114</v>
      </c>
      <c r="D157" s="50"/>
      <c r="E157" s="47"/>
      <c r="F157" s="47"/>
      <c r="G157" s="47"/>
      <c r="H157" s="47"/>
      <c r="I157" s="47"/>
      <c r="J157" s="47"/>
      <c r="K157" s="94"/>
      <c r="L157" s="47"/>
      <c r="M157" s="47"/>
      <c r="N157" s="47"/>
      <c r="O157" s="82"/>
      <c r="P157" s="47"/>
      <c r="Q157" s="95"/>
      <c r="R157" s="49"/>
      <c r="S157" s="47"/>
      <c r="T157" s="47"/>
      <c r="U157" s="47"/>
      <c r="V157" s="47"/>
      <c r="W157" s="94"/>
      <c r="X157" s="95"/>
      <c r="Y157" s="47"/>
      <c r="Z157" s="47"/>
      <c r="AA157" s="47"/>
      <c r="AB157" s="81">
        <f t="shared" si="8"/>
        <v>0</v>
      </c>
      <c r="AC157" s="49"/>
      <c r="AD157" s="49"/>
      <c r="AE157" s="49"/>
      <c r="AF157" s="49"/>
      <c r="AG157" s="49"/>
      <c r="AH157" s="47"/>
      <c r="AI157" s="49"/>
      <c r="AJ157" s="95"/>
      <c r="AK157" s="49"/>
      <c r="AL157" s="49"/>
      <c r="AM157" s="49"/>
      <c r="AN157" s="49"/>
      <c r="AO157" s="49"/>
      <c r="AP157" s="95"/>
      <c r="AQ157" s="49"/>
      <c r="AR157" s="95"/>
      <c r="AS157" s="49"/>
      <c r="AT157" s="49"/>
      <c r="AU157" s="49"/>
      <c r="AV157" s="49"/>
      <c r="AW157" s="49"/>
      <c r="AX157" s="95">
        <v>2</v>
      </c>
      <c r="AY157" s="49"/>
      <c r="AZ157" s="95">
        <v>4</v>
      </c>
      <c r="BA157" s="49"/>
      <c r="BB157" s="49"/>
      <c r="BC157" s="95">
        <v>2</v>
      </c>
      <c r="BD157" s="82">
        <f t="shared" si="9"/>
        <v>8</v>
      </c>
      <c r="BE157" s="47"/>
      <c r="BF157" s="49"/>
      <c r="BG157" s="49"/>
      <c r="BH157" s="49"/>
      <c r="BI157" s="47"/>
      <c r="BJ157" s="95"/>
      <c r="BK157" s="47"/>
      <c r="BL157" s="82">
        <f t="shared" si="11"/>
        <v>0</v>
      </c>
      <c r="BM157" s="83">
        <f t="shared" si="10"/>
        <v>8</v>
      </c>
      <c r="BN157" s="147">
        <v>2</v>
      </c>
      <c r="BO157" s="117"/>
      <c r="BP157" s="93" t="s">
        <v>114</v>
      </c>
      <c r="BQ157" s="54"/>
      <c r="BR157" s="53"/>
    </row>
    <row r="158" spans="1:70" ht="15">
      <c r="A158" s="100"/>
      <c r="B158" s="101"/>
      <c r="C158" s="244" t="s">
        <v>115</v>
      </c>
      <c r="D158" s="50"/>
      <c r="E158" s="47"/>
      <c r="F158" s="47"/>
      <c r="G158" s="47"/>
      <c r="H158" s="47"/>
      <c r="I158" s="47"/>
      <c r="J158" s="47"/>
      <c r="K158" s="94"/>
      <c r="L158" s="47"/>
      <c r="M158" s="47"/>
      <c r="N158" s="47"/>
      <c r="O158" s="82"/>
      <c r="P158" s="47"/>
      <c r="Q158" s="95"/>
      <c r="R158" s="49"/>
      <c r="S158" s="47"/>
      <c r="T158" s="47"/>
      <c r="U158" s="47"/>
      <c r="V158" s="47"/>
      <c r="W158" s="94"/>
      <c r="X158" s="95"/>
      <c r="Y158" s="47"/>
      <c r="Z158" s="47"/>
      <c r="AA158" s="47"/>
      <c r="AB158" s="81">
        <f t="shared" si="8"/>
        <v>0</v>
      </c>
      <c r="AC158" s="49"/>
      <c r="AD158" s="49"/>
      <c r="AE158" s="49"/>
      <c r="AF158" s="49"/>
      <c r="AG158" s="49"/>
      <c r="AH158" s="47"/>
      <c r="AI158" s="49"/>
      <c r="AJ158" s="95"/>
      <c r="AK158" s="49"/>
      <c r="AL158" s="49"/>
      <c r="AM158" s="49"/>
      <c r="AN158" s="49"/>
      <c r="AO158" s="49"/>
      <c r="AP158" s="95"/>
      <c r="AQ158" s="49"/>
      <c r="AR158" s="95"/>
      <c r="AS158" s="49"/>
      <c r="AT158" s="49"/>
      <c r="AU158" s="49"/>
      <c r="AV158" s="49"/>
      <c r="AW158" s="49"/>
      <c r="AX158" s="95"/>
      <c r="AY158" s="49"/>
      <c r="AZ158" s="95"/>
      <c r="BA158" s="49"/>
      <c r="BB158" s="49">
        <v>2</v>
      </c>
      <c r="BC158" s="95"/>
      <c r="BD158" s="82">
        <f t="shared" si="9"/>
        <v>2</v>
      </c>
      <c r="BE158" s="47"/>
      <c r="BF158" s="49"/>
      <c r="BG158" s="49"/>
      <c r="BH158" s="49"/>
      <c r="BI158" s="47"/>
      <c r="BJ158" s="95"/>
      <c r="BK158" s="47"/>
      <c r="BL158" s="82">
        <f t="shared" si="11"/>
        <v>0</v>
      </c>
      <c r="BM158" s="83">
        <f t="shared" si="10"/>
        <v>2</v>
      </c>
      <c r="BN158" s="147">
        <v>0.5</v>
      </c>
      <c r="BO158" s="101"/>
      <c r="BP158" s="93" t="s">
        <v>197</v>
      </c>
      <c r="BQ158" s="54"/>
      <c r="BR158" s="53"/>
    </row>
    <row r="159" spans="1:70" ht="15">
      <c r="A159" s="91">
        <v>69</v>
      </c>
      <c r="B159" s="97" t="s">
        <v>219</v>
      </c>
      <c r="C159" s="245" t="s">
        <v>123</v>
      </c>
      <c r="D159" s="51"/>
      <c r="E159" s="47"/>
      <c r="F159" s="47"/>
      <c r="G159" s="47"/>
      <c r="H159" s="47"/>
      <c r="I159" s="47"/>
      <c r="J159" s="47"/>
      <c r="K159" s="94"/>
      <c r="L159" s="47"/>
      <c r="M159" s="47"/>
      <c r="N159" s="47">
        <v>80</v>
      </c>
      <c r="O159" s="47"/>
      <c r="P159" s="47"/>
      <c r="Q159" s="95"/>
      <c r="R159" s="49"/>
      <c r="S159" s="47"/>
      <c r="T159" s="47"/>
      <c r="U159" s="47"/>
      <c r="V159" s="47"/>
      <c r="W159" s="94"/>
      <c r="X159" s="95"/>
      <c r="Y159" s="47"/>
      <c r="Z159" s="47"/>
      <c r="AA159" s="47"/>
      <c r="AB159" s="81">
        <f t="shared" si="8"/>
        <v>80</v>
      </c>
      <c r="AC159" s="49"/>
      <c r="AD159" s="49"/>
      <c r="AE159" s="49"/>
      <c r="AF159" s="49"/>
      <c r="AG159" s="49"/>
      <c r="AH159" s="47"/>
      <c r="AI159" s="49"/>
      <c r="AJ159" s="95"/>
      <c r="AK159" s="49"/>
      <c r="AL159" s="49"/>
      <c r="AM159" s="49"/>
      <c r="AN159" s="49"/>
      <c r="AO159" s="49"/>
      <c r="AP159" s="95"/>
      <c r="AQ159" s="49"/>
      <c r="AR159" s="95"/>
      <c r="AS159" s="49"/>
      <c r="AT159" s="49"/>
      <c r="AU159" s="49"/>
      <c r="AV159" s="49"/>
      <c r="AW159" s="49"/>
      <c r="AX159" s="95"/>
      <c r="AY159" s="49"/>
      <c r="AZ159" s="95"/>
      <c r="BA159" s="49"/>
      <c r="BB159" s="49"/>
      <c r="BC159" s="95"/>
      <c r="BD159" s="82">
        <f t="shared" si="9"/>
        <v>0</v>
      </c>
      <c r="BE159" s="47"/>
      <c r="BF159" s="49"/>
      <c r="BG159" s="49"/>
      <c r="BH159" s="49"/>
      <c r="BI159" s="47"/>
      <c r="BJ159" s="95"/>
      <c r="BK159" s="47"/>
      <c r="BL159" s="82">
        <f t="shared" si="11"/>
        <v>0</v>
      </c>
      <c r="BM159" s="83">
        <f t="shared" si="10"/>
        <v>80</v>
      </c>
      <c r="BN159" s="147">
        <v>20</v>
      </c>
      <c r="BO159" s="97" t="s">
        <v>219</v>
      </c>
      <c r="BP159" s="98" t="s">
        <v>123</v>
      </c>
      <c r="BQ159" s="54"/>
      <c r="BR159" s="53"/>
    </row>
    <row r="160" spans="1:70" ht="15">
      <c r="A160" s="91">
        <v>70</v>
      </c>
      <c r="B160" s="108" t="s">
        <v>220</v>
      </c>
      <c r="C160" s="245" t="s">
        <v>114</v>
      </c>
      <c r="D160" s="47"/>
      <c r="E160" s="47"/>
      <c r="F160" s="47"/>
      <c r="G160" s="47"/>
      <c r="H160" s="47"/>
      <c r="I160" s="47"/>
      <c r="J160" s="47"/>
      <c r="K160" s="94"/>
      <c r="L160" s="47"/>
      <c r="M160" s="47"/>
      <c r="N160" s="47"/>
      <c r="O160" s="47"/>
      <c r="P160" s="47"/>
      <c r="Q160" s="95"/>
      <c r="R160" s="49"/>
      <c r="S160" s="47"/>
      <c r="T160" s="47"/>
      <c r="U160" s="47"/>
      <c r="V160" s="47"/>
      <c r="W160" s="94"/>
      <c r="X160" s="95"/>
      <c r="Y160" s="47"/>
      <c r="Z160" s="47"/>
      <c r="AA160" s="47"/>
      <c r="AB160" s="81">
        <f t="shared" si="8"/>
        <v>0</v>
      </c>
      <c r="AC160" s="49"/>
      <c r="AD160" s="49"/>
      <c r="AE160" s="49"/>
      <c r="AF160" s="49"/>
      <c r="AG160" s="49"/>
      <c r="AH160" s="47"/>
      <c r="AI160" s="49"/>
      <c r="AJ160" s="95"/>
      <c r="AK160" s="49"/>
      <c r="AL160" s="49"/>
      <c r="AM160" s="49"/>
      <c r="AN160" s="49"/>
      <c r="AO160" s="49"/>
      <c r="AP160" s="95"/>
      <c r="AQ160" s="49"/>
      <c r="AR160" s="95"/>
      <c r="AS160" s="49"/>
      <c r="AT160" s="49"/>
      <c r="AU160" s="49"/>
      <c r="AV160" s="49"/>
      <c r="AW160" s="49"/>
      <c r="AX160" s="95">
        <v>4</v>
      </c>
      <c r="AY160" s="49"/>
      <c r="AZ160" s="95">
        <v>16</v>
      </c>
      <c r="BA160" s="49"/>
      <c r="BB160" s="49"/>
      <c r="BC160" s="95"/>
      <c r="BD160" s="82">
        <f t="shared" si="9"/>
        <v>20</v>
      </c>
      <c r="BE160" s="47"/>
      <c r="BF160" s="49"/>
      <c r="BG160" s="49"/>
      <c r="BH160" s="49"/>
      <c r="BI160" s="47"/>
      <c r="BJ160" s="95"/>
      <c r="BK160" s="47"/>
      <c r="BL160" s="82">
        <f t="shared" si="11"/>
        <v>0</v>
      </c>
      <c r="BM160" s="83">
        <f t="shared" si="10"/>
        <v>20</v>
      </c>
      <c r="BN160" s="147">
        <v>5</v>
      </c>
      <c r="BO160" s="108" t="s">
        <v>220</v>
      </c>
      <c r="BP160" s="98" t="s">
        <v>114</v>
      </c>
      <c r="BQ160" s="54"/>
      <c r="BR160" s="53"/>
    </row>
    <row r="161" spans="1:70" ht="15">
      <c r="A161" s="91">
        <v>71</v>
      </c>
      <c r="B161" s="108" t="s">
        <v>221</v>
      </c>
      <c r="C161" s="245" t="s">
        <v>123</v>
      </c>
      <c r="D161" s="47" t="s">
        <v>105</v>
      </c>
      <c r="E161" s="47"/>
      <c r="F161" s="47"/>
      <c r="G161" s="47"/>
      <c r="H161" s="47"/>
      <c r="I161" s="47"/>
      <c r="J161" s="47"/>
      <c r="K161" s="94"/>
      <c r="L161" s="47"/>
      <c r="M161" s="47"/>
      <c r="N161" s="47"/>
      <c r="O161" s="47"/>
      <c r="P161" s="47"/>
      <c r="Q161" s="95"/>
      <c r="R161" s="49"/>
      <c r="S161" s="47"/>
      <c r="T161" s="47"/>
      <c r="U161" s="47"/>
      <c r="V161" s="47"/>
      <c r="W161" s="94"/>
      <c r="X161" s="95"/>
      <c r="Y161" s="47"/>
      <c r="Z161" s="47"/>
      <c r="AA161" s="47">
        <v>80</v>
      </c>
      <c r="AB161" s="81">
        <f t="shared" si="8"/>
        <v>80</v>
      </c>
      <c r="AC161" s="49"/>
      <c r="AD161" s="49"/>
      <c r="AE161" s="49"/>
      <c r="AF161" s="49"/>
      <c r="AG161" s="49"/>
      <c r="AH161" s="47"/>
      <c r="AI161" s="49"/>
      <c r="AJ161" s="95"/>
      <c r="AK161" s="49"/>
      <c r="AL161" s="49"/>
      <c r="AM161" s="49"/>
      <c r="AN161" s="49"/>
      <c r="AO161" s="49"/>
      <c r="AP161" s="95"/>
      <c r="AQ161" s="49"/>
      <c r="AR161" s="95"/>
      <c r="AS161" s="49"/>
      <c r="AT161" s="49"/>
      <c r="AU161" s="49"/>
      <c r="AV161" s="49"/>
      <c r="AW161" s="49"/>
      <c r="AX161" s="95"/>
      <c r="AY161" s="49"/>
      <c r="AZ161" s="95"/>
      <c r="BA161" s="49"/>
      <c r="BB161" s="49"/>
      <c r="BC161" s="95"/>
      <c r="BD161" s="82">
        <f t="shared" si="9"/>
        <v>0</v>
      </c>
      <c r="BE161" s="47"/>
      <c r="BF161" s="49"/>
      <c r="BG161" s="49"/>
      <c r="BH161" s="49"/>
      <c r="BI161" s="47"/>
      <c r="BJ161" s="95"/>
      <c r="BK161" s="47"/>
      <c r="BL161" s="82">
        <f t="shared" si="11"/>
        <v>0</v>
      </c>
      <c r="BM161" s="83">
        <f t="shared" si="10"/>
        <v>80</v>
      </c>
      <c r="BN161" s="147">
        <v>20</v>
      </c>
      <c r="BO161" s="108" t="s">
        <v>221</v>
      </c>
      <c r="BP161" s="98" t="s">
        <v>123</v>
      </c>
      <c r="BQ161" s="54"/>
      <c r="BR161" s="53"/>
    </row>
    <row r="162" spans="1:70" ht="15">
      <c r="A162" s="96">
        <v>72</v>
      </c>
      <c r="B162" s="97" t="s">
        <v>222</v>
      </c>
      <c r="C162" s="245" t="s">
        <v>223</v>
      </c>
      <c r="D162" s="47" t="s">
        <v>105</v>
      </c>
      <c r="E162" s="47"/>
      <c r="F162" s="47"/>
      <c r="G162" s="47"/>
      <c r="H162" s="47"/>
      <c r="I162" s="47"/>
      <c r="J162" s="47"/>
      <c r="K162" s="94"/>
      <c r="L162" s="47"/>
      <c r="M162" s="47"/>
      <c r="N162" s="47"/>
      <c r="O162" s="47"/>
      <c r="P162" s="47"/>
      <c r="Q162" s="95"/>
      <c r="R162" s="49"/>
      <c r="S162" s="47"/>
      <c r="T162" s="47"/>
      <c r="U162" s="47"/>
      <c r="V162" s="47"/>
      <c r="W162" s="94"/>
      <c r="X162" s="95"/>
      <c r="Y162" s="47"/>
      <c r="Z162" s="47"/>
      <c r="AA162" s="47"/>
      <c r="AB162" s="81">
        <f t="shared" si="8"/>
        <v>0</v>
      </c>
      <c r="AC162" s="49"/>
      <c r="AD162" s="49"/>
      <c r="AE162" s="49"/>
      <c r="AF162" s="49"/>
      <c r="AG162" s="49"/>
      <c r="AH162" s="47">
        <v>8</v>
      </c>
      <c r="AI162" s="49">
        <v>8</v>
      </c>
      <c r="AJ162" s="95"/>
      <c r="AK162" s="49"/>
      <c r="AL162" s="49"/>
      <c r="AM162" s="49"/>
      <c r="AN162" s="49"/>
      <c r="AO162" s="49"/>
      <c r="AP162" s="95"/>
      <c r="AQ162" s="49"/>
      <c r="AR162" s="95"/>
      <c r="AS162" s="49"/>
      <c r="AT162" s="49"/>
      <c r="AU162" s="49"/>
      <c r="AV162" s="49"/>
      <c r="AW162" s="49"/>
      <c r="AX162" s="95"/>
      <c r="AY162" s="49"/>
      <c r="AZ162" s="95"/>
      <c r="BA162" s="49"/>
      <c r="BB162" s="49"/>
      <c r="BC162" s="95"/>
      <c r="BD162" s="82">
        <f t="shared" si="9"/>
        <v>16</v>
      </c>
      <c r="BE162" s="47"/>
      <c r="BF162" s="49"/>
      <c r="BG162" s="49"/>
      <c r="BH162" s="49"/>
      <c r="BI162" s="47"/>
      <c r="BJ162" s="95"/>
      <c r="BK162" s="47"/>
      <c r="BL162" s="82">
        <f t="shared" si="11"/>
        <v>0</v>
      </c>
      <c r="BM162" s="83">
        <f t="shared" si="10"/>
        <v>16</v>
      </c>
      <c r="BN162" s="147">
        <v>4</v>
      </c>
      <c r="BO162" s="97" t="s">
        <v>222</v>
      </c>
      <c r="BP162" s="98" t="s">
        <v>223</v>
      </c>
      <c r="BQ162" s="54"/>
      <c r="BR162" s="53"/>
    </row>
    <row r="163" spans="1:70" ht="15">
      <c r="A163" s="100"/>
      <c r="B163" s="101"/>
      <c r="C163" s="245" t="s">
        <v>139</v>
      </c>
      <c r="D163" s="47" t="s">
        <v>105</v>
      </c>
      <c r="E163" s="47"/>
      <c r="F163" s="47"/>
      <c r="G163" s="47"/>
      <c r="H163" s="47"/>
      <c r="I163" s="47"/>
      <c r="J163" s="47"/>
      <c r="K163" s="94"/>
      <c r="L163" s="47"/>
      <c r="M163" s="47"/>
      <c r="N163" s="47"/>
      <c r="O163" s="47"/>
      <c r="P163" s="47"/>
      <c r="Q163" s="95"/>
      <c r="R163" s="49"/>
      <c r="S163" s="47"/>
      <c r="T163" s="47"/>
      <c r="U163" s="47"/>
      <c r="V163" s="47"/>
      <c r="W163" s="94"/>
      <c r="X163" s="95"/>
      <c r="Y163" s="47"/>
      <c r="Z163" s="47"/>
      <c r="AA163" s="47"/>
      <c r="AB163" s="81">
        <f t="shared" si="8"/>
        <v>0</v>
      </c>
      <c r="AC163" s="49"/>
      <c r="AD163" s="49"/>
      <c r="AE163" s="49"/>
      <c r="AF163" s="49"/>
      <c r="AG163" s="49"/>
      <c r="AH163" s="47">
        <v>4</v>
      </c>
      <c r="AI163" s="49">
        <v>4</v>
      </c>
      <c r="AJ163" s="95"/>
      <c r="AK163" s="49"/>
      <c r="AL163" s="49"/>
      <c r="AM163" s="49">
        <v>4</v>
      </c>
      <c r="AN163" s="49">
        <v>4</v>
      </c>
      <c r="AO163" s="49"/>
      <c r="AP163" s="95"/>
      <c r="AQ163" s="49">
        <v>4</v>
      </c>
      <c r="AR163" s="95"/>
      <c r="AS163" s="49"/>
      <c r="AT163" s="49"/>
      <c r="AU163" s="49"/>
      <c r="AV163" s="49"/>
      <c r="AW163" s="49"/>
      <c r="AX163" s="95"/>
      <c r="AY163" s="49"/>
      <c r="AZ163" s="95"/>
      <c r="BA163" s="49"/>
      <c r="BB163" s="49"/>
      <c r="BC163" s="95"/>
      <c r="BD163" s="82">
        <f t="shared" si="9"/>
        <v>20</v>
      </c>
      <c r="BE163" s="47"/>
      <c r="BF163" s="49"/>
      <c r="BG163" s="49"/>
      <c r="BH163" s="49"/>
      <c r="BI163" s="47"/>
      <c r="BJ163" s="95"/>
      <c r="BK163" s="47"/>
      <c r="BL163" s="82">
        <f t="shared" si="11"/>
        <v>0</v>
      </c>
      <c r="BM163" s="83">
        <f t="shared" si="10"/>
        <v>20</v>
      </c>
      <c r="BN163" s="147">
        <v>5</v>
      </c>
      <c r="BO163" s="101"/>
      <c r="BP163" s="98" t="s">
        <v>139</v>
      </c>
      <c r="BQ163" s="54"/>
      <c r="BR163" s="53"/>
    </row>
    <row r="164" spans="1:70" ht="15">
      <c r="A164" s="96">
        <v>73</v>
      </c>
      <c r="B164" s="97" t="s">
        <v>224</v>
      </c>
      <c r="C164" s="245" t="s">
        <v>152</v>
      </c>
      <c r="D164" s="47">
        <v>2</v>
      </c>
      <c r="E164" s="47"/>
      <c r="F164" s="47"/>
      <c r="G164" s="47"/>
      <c r="H164" s="47"/>
      <c r="I164" s="47"/>
      <c r="J164" s="47"/>
      <c r="K164" s="94"/>
      <c r="L164" s="47"/>
      <c r="M164" s="47"/>
      <c r="N164" s="47"/>
      <c r="O164" s="47">
        <v>8</v>
      </c>
      <c r="P164" s="47">
        <v>8</v>
      </c>
      <c r="Q164" s="95"/>
      <c r="R164" s="49">
        <v>8</v>
      </c>
      <c r="S164" s="47">
        <v>8</v>
      </c>
      <c r="T164" s="47">
        <v>8</v>
      </c>
      <c r="U164" s="47">
        <v>8</v>
      </c>
      <c r="V164" s="47"/>
      <c r="W164" s="94"/>
      <c r="X164" s="95"/>
      <c r="Y164" s="47"/>
      <c r="Z164" s="47"/>
      <c r="AA164" s="47"/>
      <c r="AB164" s="81">
        <f t="shared" si="8"/>
        <v>48</v>
      </c>
      <c r="AC164" s="49"/>
      <c r="AD164" s="49"/>
      <c r="AE164" s="49"/>
      <c r="AF164" s="49"/>
      <c r="AG164" s="49"/>
      <c r="AH164" s="47"/>
      <c r="AI164" s="49"/>
      <c r="AJ164" s="95"/>
      <c r="AK164" s="49">
        <v>12</v>
      </c>
      <c r="AL164" s="49"/>
      <c r="AM164" s="49"/>
      <c r="AN164" s="49"/>
      <c r="AO164" s="49"/>
      <c r="AP164" s="95"/>
      <c r="AQ164" s="49"/>
      <c r="AR164" s="95"/>
      <c r="AS164" s="49">
        <v>12</v>
      </c>
      <c r="AT164" s="49"/>
      <c r="AU164" s="49"/>
      <c r="AV164" s="49">
        <v>12</v>
      </c>
      <c r="AW164" s="49"/>
      <c r="AX164" s="95"/>
      <c r="AY164" s="49">
        <v>12</v>
      </c>
      <c r="AZ164" s="95"/>
      <c r="BA164" s="49">
        <v>12</v>
      </c>
      <c r="BB164" s="49"/>
      <c r="BC164" s="95"/>
      <c r="BD164" s="82">
        <f t="shared" si="9"/>
        <v>60</v>
      </c>
      <c r="BE164" s="47"/>
      <c r="BF164" s="49"/>
      <c r="BG164" s="49"/>
      <c r="BH164" s="49"/>
      <c r="BI164" s="47"/>
      <c r="BJ164" s="95"/>
      <c r="BK164" s="47"/>
      <c r="BL164" s="82">
        <f t="shared" si="11"/>
        <v>0</v>
      </c>
      <c r="BM164" s="83">
        <f t="shared" si="10"/>
        <v>108</v>
      </c>
      <c r="BN164" s="147">
        <v>27</v>
      </c>
      <c r="BO164" s="97" t="s">
        <v>224</v>
      </c>
      <c r="BP164" s="98" t="s">
        <v>152</v>
      </c>
      <c r="BQ164" s="54"/>
      <c r="BR164" s="53"/>
    </row>
    <row r="165" spans="1:70" ht="15">
      <c r="A165" s="100"/>
      <c r="B165" s="117"/>
      <c r="C165" s="245" t="s">
        <v>114</v>
      </c>
      <c r="D165" s="47">
        <v>2</v>
      </c>
      <c r="E165" s="47"/>
      <c r="F165" s="47"/>
      <c r="G165" s="47"/>
      <c r="H165" s="47"/>
      <c r="I165" s="47"/>
      <c r="J165" s="47"/>
      <c r="K165" s="94"/>
      <c r="L165" s="47"/>
      <c r="M165" s="47"/>
      <c r="N165" s="47"/>
      <c r="O165" s="47"/>
      <c r="P165" s="47"/>
      <c r="Q165" s="95">
        <v>4</v>
      </c>
      <c r="R165" s="49"/>
      <c r="S165" s="47"/>
      <c r="T165" s="47"/>
      <c r="U165" s="47"/>
      <c r="V165" s="47"/>
      <c r="W165" s="94"/>
      <c r="X165" s="95"/>
      <c r="Y165" s="47"/>
      <c r="Z165" s="47"/>
      <c r="AA165" s="47"/>
      <c r="AB165" s="81">
        <f t="shared" si="8"/>
        <v>4</v>
      </c>
      <c r="AC165" s="49"/>
      <c r="AD165" s="49"/>
      <c r="AE165" s="49"/>
      <c r="AF165" s="49"/>
      <c r="AG165" s="49"/>
      <c r="AH165" s="47"/>
      <c r="AI165" s="49"/>
      <c r="AJ165" s="95"/>
      <c r="AK165" s="49"/>
      <c r="AL165" s="49"/>
      <c r="AM165" s="49"/>
      <c r="AN165" s="49"/>
      <c r="AO165" s="49"/>
      <c r="AP165" s="95">
        <v>2</v>
      </c>
      <c r="AQ165" s="49"/>
      <c r="AR165" s="95">
        <v>2</v>
      </c>
      <c r="AS165" s="49"/>
      <c r="AT165" s="49"/>
      <c r="AU165" s="49"/>
      <c r="AV165" s="49"/>
      <c r="AW165" s="49"/>
      <c r="AX165" s="95"/>
      <c r="AY165" s="49"/>
      <c r="AZ165" s="95"/>
      <c r="BA165" s="49"/>
      <c r="BB165" s="49"/>
      <c r="BC165" s="95"/>
      <c r="BD165" s="82">
        <f t="shared" si="9"/>
        <v>4</v>
      </c>
      <c r="BE165" s="47"/>
      <c r="BF165" s="49"/>
      <c r="BG165" s="49"/>
      <c r="BH165" s="49"/>
      <c r="BI165" s="47"/>
      <c r="BJ165" s="95"/>
      <c r="BK165" s="47"/>
      <c r="BL165" s="82">
        <f t="shared" si="11"/>
        <v>0</v>
      </c>
      <c r="BM165" s="83">
        <f t="shared" si="10"/>
        <v>8</v>
      </c>
      <c r="BN165" s="147">
        <v>2</v>
      </c>
      <c r="BO165" s="117"/>
      <c r="BP165" s="98" t="s">
        <v>114</v>
      </c>
      <c r="BQ165" s="54"/>
      <c r="BR165" s="53"/>
    </row>
    <row r="166" spans="1:70" ht="15">
      <c r="A166" s="100"/>
      <c r="B166" s="101"/>
      <c r="C166" s="245" t="s">
        <v>115</v>
      </c>
      <c r="D166" s="47">
        <v>2</v>
      </c>
      <c r="E166" s="47"/>
      <c r="F166" s="47"/>
      <c r="G166" s="47"/>
      <c r="H166" s="47"/>
      <c r="I166" s="47"/>
      <c r="J166" s="47"/>
      <c r="K166" s="94"/>
      <c r="L166" s="47"/>
      <c r="M166" s="47"/>
      <c r="N166" s="47"/>
      <c r="O166" s="47"/>
      <c r="P166" s="47"/>
      <c r="Q166" s="95"/>
      <c r="R166" s="49"/>
      <c r="S166" s="47"/>
      <c r="T166" s="47"/>
      <c r="U166" s="47"/>
      <c r="V166" s="47"/>
      <c r="W166" s="94"/>
      <c r="X166" s="95"/>
      <c r="Y166" s="47"/>
      <c r="Z166" s="47"/>
      <c r="AA166" s="47"/>
      <c r="AB166" s="81">
        <f t="shared" si="8"/>
        <v>0</v>
      </c>
      <c r="AC166" s="49"/>
      <c r="AD166" s="49"/>
      <c r="AE166" s="49"/>
      <c r="AF166" s="49"/>
      <c r="AG166" s="49"/>
      <c r="AH166" s="47"/>
      <c r="AI166" s="49"/>
      <c r="AJ166" s="95"/>
      <c r="AK166" s="49"/>
      <c r="AL166" s="49"/>
      <c r="AM166" s="49"/>
      <c r="AN166" s="49"/>
      <c r="AO166" s="49"/>
      <c r="AP166" s="95"/>
      <c r="AQ166" s="49"/>
      <c r="AR166" s="95"/>
      <c r="AS166" s="49"/>
      <c r="AT166" s="49"/>
      <c r="AU166" s="49"/>
      <c r="AV166" s="49"/>
      <c r="AW166" s="49"/>
      <c r="AX166" s="95"/>
      <c r="AY166" s="49">
        <v>2</v>
      </c>
      <c r="AZ166" s="95"/>
      <c r="BA166" s="49"/>
      <c r="BB166" s="49"/>
      <c r="BC166" s="95"/>
      <c r="BD166" s="82">
        <f t="shared" si="9"/>
        <v>2</v>
      </c>
      <c r="BE166" s="47"/>
      <c r="BF166" s="49"/>
      <c r="BG166" s="49"/>
      <c r="BH166" s="49"/>
      <c r="BI166" s="47"/>
      <c r="BJ166" s="95"/>
      <c r="BK166" s="47"/>
      <c r="BL166" s="82">
        <f t="shared" si="11"/>
        <v>0</v>
      </c>
      <c r="BM166" s="83">
        <f t="shared" si="10"/>
        <v>2</v>
      </c>
      <c r="BN166" s="147">
        <v>0.5</v>
      </c>
      <c r="BO166" s="101"/>
      <c r="BP166" s="98" t="s">
        <v>197</v>
      </c>
      <c r="BQ166" s="54"/>
      <c r="BR166" s="53"/>
    </row>
    <row r="167" spans="1:70" ht="15">
      <c r="A167" s="91">
        <v>74</v>
      </c>
      <c r="B167" s="108" t="s">
        <v>225</v>
      </c>
      <c r="C167" s="245" t="s">
        <v>226</v>
      </c>
      <c r="D167" s="47"/>
      <c r="E167" s="47"/>
      <c r="F167" s="47"/>
      <c r="G167" s="47"/>
      <c r="H167" s="47"/>
      <c r="I167" s="47"/>
      <c r="J167" s="47"/>
      <c r="K167" s="94"/>
      <c r="L167" s="47"/>
      <c r="M167" s="47"/>
      <c r="N167" s="47"/>
      <c r="O167" s="47"/>
      <c r="P167" s="47"/>
      <c r="Q167" s="95"/>
      <c r="R167" s="49"/>
      <c r="S167" s="47"/>
      <c r="T167" s="47"/>
      <c r="U167" s="47"/>
      <c r="V167" s="47"/>
      <c r="W167" s="94"/>
      <c r="X167" s="95"/>
      <c r="Y167" s="47"/>
      <c r="Z167" s="47"/>
      <c r="AA167" s="47"/>
      <c r="AB167" s="81">
        <f t="shared" si="8"/>
        <v>0</v>
      </c>
      <c r="AC167" s="49"/>
      <c r="AD167" s="49"/>
      <c r="AE167" s="49"/>
      <c r="AF167" s="49"/>
      <c r="AG167" s="49"/>
      <c r="AH167" s="47"/>
      <c r="AI167" s="49"/>
      <c r="AJ167" s="95"/>
      <c r="AK167" s="49"/>
      <c r="AL167" s="49"/>
      <c r="AM167" s="49"/>
      <c r="AN167" s="49"/>
      <c r="AO167" s="49"/>
      <c r="AP167" s="95"/>
      <c r="AQ167" s="49"/>
      <c r="AR167" s="95"/>
      <c r="AS167" s="49"/>
      <c r="AT167" s="49"/>
      <c r="AU167" s="49"/>
      <c r="AV167" s="49"/>
      <c r="AW167" s="49"/>
      <c r="AX167" s="95"/>
      <c r="AY167" s="49"/>
      <c r="AZ167" s="95"/>
      <c r="BA167" s="49"/>
      <c r="BB167" s="49"/>
      <c r="BC167" s="95"/>
      <c r="BD167" s="82">
        <f t="shared" si="9"/>
        <v>0</v>
      </c>
      <c r="BE167" s="47"/>
      <c r="BF167" s="49">
        <v>2</v>
      </c>
      <c r="BG167" s="49"/>
      <c r="BH167" s="49"/>
      <c r="BI167" s="47">
        <v>2</v>
      </c>
      <c r="BJ167" s="95"/>
      <c r="BK167" s="47"/>
      <c r="BL167" s="82">
        <f t="shared" si="11"/>
        <v>4</v>
      </c>
      <c r="BM167" s="83">
        <f t="shared" si="10"/>
        <v>4</v>
      </c>
      <c r="BN167" s="147">
        <v>1</v>
      </c>
      <c r="BO167" s="97" t="s">
        <v>225</v>
      </c>
      <c r="BP167" s="98" t="s">
        <v>227</v>
      </c>
      <c r="BQ167" s="54"/>
      <c r="BR167" s="53"/>
    </row>
    <row r="168" spans="1:70" ht="15">
      <c r="A168" s="91"/>
      <c r="B168" s="108"/>
      <c r="C168" s="245" t="s">
        <v>160</v>
      </c>
      <c r="D168" s="47"/>
      <c r="E168" s="47"/>
      <c r="F168" s="47"/>
      <c r="G168" s="47"/>
      <c r="H168" s="47"/>
      <c r="I168" s="47"/>
      <c r="J168" s="47"/>
      <c r="K168" s="94"/>
      <c r="L168" s="47"/>
      <c r="M168" s="47"/>
      <c r="N168" s="47"/>
      <c r="O168" s="47"/>
      <c r="P168" s="47"/>
      <c r="Q168" s="95"/>
      <c r="R168" s="49"/>
      <c r="S168" s="47"/>
      <c r="T168" s="47"/>
      <c r="U168" s="47"/>
      <c r="V168" s="47"/>
      <c r="W168" s="94"/>
      <c r="X168" s="95"/>
      <c r="Y168" s="47"/>
      <c r="Z168" s="47"/>
      <c r="AA168" s="47"/>
      <c r="AB168" s="81">
        <f t="shared" si="8"/>
        <v>0</v>
      </c>
      <c r="AC168" s="49"/>
      <c r="AD168" s="49"/>
      <c r="AE168" s="49"/>
      <c r="AF168" s="49"/>
      <c r="AG168" s="49"/>
      <c r="AH168" s="47"/>
      <c r="AI168" s="49"/>
      <c r="AJ168" s="95"/>
      <c r="AK168" s="49"/>
      <c r="AL168" s="49"/>
      <c r="AM168" s="49"/>
      <c r="AN168" s="49"/>
      <c r="AO168" s="49"/>
      <c r="AP168" s="95"/>
      <c r="AQ168" s="49"/>
      <c r="AR168" s="95"/>
      <c r="AS168" s="49"/>
      <c r="AT168" s="49"/>
      <c r="AU168" s="49"/>
      <c r="AV168" s="49"/>
      <c r="AW168" s="49">
        <v>4</v>
      </c>
      <c r="AX168" s="95"/>
      <c r="AY168" s="49">
        <v>4</v>
      </c>
      <c r="AZ168" s="95"/>
      <c r="BA168" s="49">
        <v>4</v>
      </c>
      <c r="BB168" s="49">
        <v>4</v>
      </c>
      <c r="BC168" s="95"/>
      <c r="BD168" s="82">
        <f t="shared" si="9"/>
        <v>16</v>
      </c>
      <c r="BE168" s="47"/>
      <c r="BF168" s="49">
        <v>4</v>
      </c>
      <c r="BG168" s="49"/>
      <c r="BH168" s="49"/>
      <c r="BI168" s="47"/>
      <c r="BJ168" s="95"/>
      <c r="BK168" s="47"/>
      <c r="BL168" s="82">
        <f t="shared" si="11"/>
        <v>4</v>
      </c>
      <c r="BM168" s="83">
        <f t="shared" si="10"/>
        <v>20</v>
      </c>
      <c r="BN168" s="147">
        <v>5</v>
      </c>
      <c r="BO168" s="101"/>
      <c r="BP168" s="98" t="s">
        <v>112</v>
      </c>
      <c r="BQ168" s="54"/>
      <c r="BR168" s="53"/>
    </row>
    <row r="169" spans="1:70" ht="15">
      <c r="A169" s="91">
        <v>75</v>
      </c>
      <c r="B169" s="97" t="s">
        <v>228</v>
      </c>
      <c r="C169" s="245" t="s">
        <v>229</v>
      </c>
      <c r="D169" s="47"/>
      <c r="E169" s="47"/>
      <c r="F169" s="47"/>
      <c r="G169" s="47"/>
      <c r="H169" s="47"/>
      <c r="I169" s="47"/>
      <c r="J169" s="47"/>
      <c r="K169" s="94"/>
      <c r="L169" s="47"/>
      <c r="M169" s="47"/>
      <c r="N169" s="47"/>
      <c r="O169" s="47"/>
      <c r="P169" s="47"/>
      <c r="Q169" s="95"/>
      <c r="R169" s="49"/>
      <c r="S169" s="47"/>
      <c r="T169" s="47"/>
      <c r="U169" s="47"/>
      <c r="V169" s="47"/>
      <c r="W169" s="94"/>
      <c r="X169" s="95"/>
      <c r="Y169" s="47"/>
      <c r="Z169" s="47"/>
      <c r="AA169" s="47"/>
      <c r="AB169" s="81">
        <f t="shared" si="8"/>
        <v>0</v>
      </c>
      <c r="AC169" s="49"/>
      <c r="AD169" s="49"/>
      <c r="AE169" s="49"/>
      <c r="AF169" s="49"/>
      <c r="AG169" s="49"/>
      <c r="AH169" s="47"/>
      <c r="AI169" s="49"/>
      <c r="AJ169" s="95"/>
      <c r="AK169" s="49"/>
      <c r="AL169" s="49"/>
      <c r="AM169" s="49">
        <v>8</v>
      </c>
      <c r="AN169" s="49">
        <v>8</v>
      </c>
      <c r="AO169" s="49">
        <v>8</v>
      </c>
      <c r="AP169" s="95"/>
      <c r="AQ169" s="49">
        <v>8</v>
      </c>
      <c r="AR169" s="95"/>
      <c r="AS169" s="49"/>
      <c r="AT169" s="49">
        <v>8</v>
      </c>
      <c r="AU169" s="49"/>
      <c r="AV169" s="49">
        <v>8</v>
      </c>
      <c r="AW169" s="49">
        <v>8</v>
      </c>
      <c r="AX169" s="95"/>
      <c r="AY169" s="49">
        <v>8</v>
      </c>
      <c r="AZ169" s="95"/>
      <c r="BA169" s="49">
        <v>8</v>
      </c>
      <c r="BB169" s="49">
        <v>8</v>
      </c>
      <c r="BC169" s="95"/>
      <c r="BD169" s="82">
        <f t="shared" si="9"/>
        <v>80</v>
      </c>
      <c r="BE169" s="47"/>
      <c r="BF169" s="49"/>
      <c r="BG169" s="49"/>
      <c r="BH169" s="49"/>
      <c r="BI169" s="47"/>
      <c r="BJ169" s="95"/>
      <c r="BK169" s="47"/>
      <c r="BL169" s="82">
        <f t="shared" si="11"/>
        <v>0</v>
      </c>
      <c r="BM169" s="83">
        <f t="shared" si="10"/>
        <v>80</v>
      </c>
      <c r="BN169" s="147">
        <v>20</v>
      </c>
      <c r="BO169" s="97" t="s">
        <v>228</v>
      </c>
      <c r="BP169" s="98" t="s">
        <v>229</v>
      </c>
      <c r="BQ169" s="54"/>
      <c r="BR169" s="53"/>
    </row>
    <row r="170" spans="1:70" ht="15">
      <c r="A170" s="91"/>
      <c r="B170" s="101"/>
      <c r="C170" s="245" t="s">
        <v>114</v>
      </c>
      <c r="D170" s="47"/>
      <c r="E170" s="47"/>
      <c r="F170" s="47"/>
      <c r="G170" s="47"/>
      <c r="H170" s="47"/>
      <c r="I170" s="47"/>
      <c r="J170" s="47"/>
      <c r="K170" s="94"/>
      <c r="L170" s="47"/>
      <c r="M170" s="47"/>
      <c r="N170" s="47"/>
      <c r="O170" s="47"/>
      <c r="P170" s="47"/>
      <c r="Q170" s="95"/>
      <c r="R170" s="49"/>
      <c r="S170" s="47"/>
      <c r="T170" s="47"/>
      <c r="U170" s="47"/>
      <c r="V170" s="47"/>
      <c r="W170" s="94"/>
      <c r="X170" s="95"/>
      <c r="Y170" s="47"/>
      <c r="Z170" s="47"/>
      <c r="AA170" s="47"/>
      <c r="AB170" s="81">
        <f t="shared" si="8"/>
        <v>0</v>
      </c>
      <c r="AC170" s="49"/>
      <c r="AD170" s="49"/>
      <c r="AE170" s="49"/>
      <c r="AF170" s="49"/>
      <c r="AG170" s="49"/>
      <c r="AH170" s="47"/>
      <c r="AI170" s="49"/>
      <c r="AJ170" s="95"/>
      <c r="AK170" s="49"/>
      <c r="AL170" s="49"/>
      <c r="AM170" s="49"/>
      <c r="AN170" s="49"/>
      <c r="AO170" s="49"/>
      <c r="AP170" s="95">
        <v>2</v>
      </c>
      <c r="AQ170" s="49"/>
      <c r="AR170" s="95">
        <v>2</v>
      </c>
      <c r="AS170" s="49"/>
      <c r="AT170" s="49"/>
      <c r="AU170" s="49"/>
      <c r="AV170" s="49"/>
      <c r="AW170" s="49"/>
      <c r="AX170" s="95">
        <v>4</v>
      </c>
      <c r="AY170" s="49"/>
      <c r="AZ170" s="95">
        <v>2</v>
      </c>
      <c r="BA170" s="49"/>
      <c r="BB170" s="49"/>
      <c r="BC170" s="95">
        <v>2</v>
      </c>
      <c r="BD170" s="82">
        <f t="shared" si="9"/>
        <v>12</v>
      </c>
      <c r="BE170" s="47"/>
      <c r="BF170" s="49"/>
      <c r="BG170" s="49"/>
      <c r="BH170" s="49"/>
      <c r="BI170" s="47"/>
      <c r="BJ170" s="95"/>
      <c r="BK170" s="47"/>
      <c r="BL170" s="82">
        <f t="shared" si="11"/>
        <v>0</v>
      </c>
      <c r="BM170" s="83">
        <f t="shared" si="10"/>
        <v>12</v>
      </c>
      <c r="BN170" s="147">
        <v>3</v>
      </c>
      <c r="BO170" s="101"/>
      <c r="BP170" s="98" t="s">
        <v>114</v>
      </c>
      <c r="BQ170" s="54"/>
      <c r="BR170" s="53"/>
    </row>
    <row r="171" spans="1:70" ht="15">
      <c r="A171" s="91">
        <v>76</v>
      </c>
      <c r="B171" s="97" t="s">
        <v>230</v>
      </c>
      <c r="C171" s="245" t="s">
        <v>187</v>
      </c>
      <c r="D171" s="47"/>
      <c r="E171" s="47"/>
      <c r="F171" s="47"/>
      <c r="G171" s="47"/>
      <c r="H171" s="47"/>
      <c r="I171" s="47"/>
      <c r="J171" s="47"/>
      <c r="K171" s="94"/>
      <c r="L171" s="47"/>
      <c r="M171" s="47"/>
      <c r="N171" s="47"/>
      <c r="O171" s="47"/>
      <c r="P171" s="47"/>
      <c r="Q171" s="95"/>
      <c r="R171" s="49"/>
      <c r="S171" s="47"/>
      <c r="T171" s="47"/>
      <c r="U171" s="47"/>
      <c r="V171" s="47"/>
      <c r="W171" s="94"/>
      <c r="X171" s="95"/>
      <c r="Y171" s="47"/>
      <c r="Z171" s="47"/>
      <c r="AA171" s="47"/>
      <c r="AB171" s="81">
        <f t="shared" si="8"/>
        <v>0</v>
      </c>
      <c r="AC171" s="49"/>
      <c r="AD171" s="49"/>
      <c r="AE171" s="49"/>
      <c r="AF171" s="49"/>
      <c r="AG171" s="49"/>
      <c r="AH171" s="47"/>
      <c r="AI171" s="49"/>
      <c r="AJ171" s="95"/>
      <c r="AK171" s="49"/>
      <c r="AL171" s="49"/>
      <c r="AM171" s="49"/>
      <c r="AN171" s="110"/>
      <c r="AO171" s="49"/>
      <c r="AP171" s="95"/>
      <c r="AQ171" s="49"/>
      <c r="AR171" s="95"/>
      <c r="AS171" s="49">
        <v>4</v>
      </c>
      <c r="AT171" s="49">
        <v>4</v>
      </c>
      <c r="AU171" s="49">
        <v>4</v>
      </c>
      <c r="AV171" s="49">
        <v>4</v>
      </c>
      <c r="AW171" s="49">
        <v>16</v>
      </c>
      <c r="AX171" s="95"/>
      <c r="AY171" s="49">
        <v>16</v>
      </c>
      <c r="AZ171" s="95"/>
      <c r="BA171" s="49">
        <v>16</v>
      </c>
      <c r="BB171" s="49">
        <v>16</v>
      </c>
      <c r="BC171" s="95"/>
      <c r="BD171" s="82">
        <f t="shared" si="9"/>
        <v>80</v>
      </c>
      <c r="BE171" s="47"/>
      <c r="BF171" s="49"/>
      <c r="BG171" s="49"/>
      <c r="BH171" s="49"/>
      <c r="BI171" s="47"/>
      <c r="BJ171" s="95"/>
      <c r="BK171" s="47"/>
      <c r="BL171" s="82">
        <f t="shared" si="11"/>
        <v>0</v>
      </c>
      <c r="BM171" s="83">
        <f t="shared" si="10"/>
        <v>80</v>
      </c>
      <c r="BN171" s="147">
        <v>20</v>
      </c>
      <c r="BO171" s="97" t="s">
        <v>230</v>
      </c>
      <c r="BP171" s="98" t="s">
        <v>187</v>
      </c>
      <c r="BQ171" s="54"/>
      <c r="BR171" s="53"/>
    </row>
    <row r="172" spans="1:70" ht="15">
      <c r="A172" s="91"/>
      <c r="B172" s="101"/>
      <c r="C172" s="245" t="s">
        <v>115</v>
      </c>
      <c r="D172" s="47"/>
      <c r="E172" s="47"/>
      <c r="F172" s="47"/>
      <c r="G172" s="47"/>
      <c r="H172" s="47"/>
      <c r="I172" s="47"/>
      <c r="J172" s="47"/>
      <c r="K172" s="94"/>
      <c r="L172" s="47"/>
      <c r="M172" s="47"/>
      <c r="N172" s="47"/>
      <c r="O172" s="47"/>
      <c r="P172" s="47"/>
      <c r="Q172" s="95"/>
      <c r="R172" s="49"/>
      <c r="S172" s="47"/>
      <c r="T172" s="47"/>
      <c r="U172" s="47"/>
      <c r="V172" s="47"/>
      <c r="W172" s="94"/>
      <c r="X172" s="95"/>
      <c r="Y172" s="47"/>
      <c r="Z172" s="47"/>
      <c r="AA172" s="47"/>
      <c r="AB172" s="81">
        <f t="shared" si="8"/>
        <v>0</v>
      </c>
      <c r="AC172" s="49"/>
      <c r="AD172" s="49"/>
      <c r="AE172" s="49"/>
      <c r="AF172" s="49"/>
      <c r="AG172" s="49"/>
      <c r="AH172" s="47"/>
      <c r="AI172" s="49"/>
      <c r="AJ172" s="95"/>
      <c r="AK172" s="49"/>
      <c r="AL172" s="49"/>
      <c r="AM172" s="49"/>
      <c r="AN172" s="49"/>
      <c r="AO172" s="49"/>
      <c r="AP172" s="95"/>
      <c r="AQ172" s="49"/>
      <c r="AR172" s="95"/>
      <c r="AS172" s="49"/>
      <c r="AT172" s="49"/>
      <c r="AU172" s="49"/>
      <c r="AV172" s="49"/>
      <c r="AW172" s="49">
        <v>2</v>
      </c>
      <c r="AX172" s="95"/>
      <c r="AY172" s="49">
        <v>2</v>
      </c>
      <c r="AZ172" s="95"/>
      <c r="BA172" s="49">
        <v>2</v>
      </c>
      <c r="BB172" s="49">
        <v>2</v>
      </c>
      <c r="BC172" s="95"/>
      <c r="BD172" s="82">
        <f t="shared" si="9"/>
        <v>8</v>
      </c>
      <c r="BE172" s="47">
        <v>4</v>
      </c>
      <c r="BF172" s="49"/>
      <c r="BG172" s="49">
        <v>4</v>
      </c>
      <c r="BH172" s="49"/>
      <c r="BI172" s="47"/>
      <c r="BJ172" s="95"/>
      <c r="BK172" s="47"/>
      <c r="BL172" s="82">
        <f t="shared" si="11"/>
        <v>8</v>
      </c>
      <c r="BM172" s="83">
        <f t="shared" si="10"/>
        <v>16</v>
      </c>
      <c r="BN172" s="147">
        <v>4</v>
      </c>
      <c r="BO172" s="101"/>
      <c r="BP172" s="98" t="s">
        <v>112</v>
      </c>
      <c r="BQ172" s="54"/>
      <c r="BR172" s="53"/>
    </row>
    <row r="173" spans="1:70" ht="15">
      <c r="A173" s="96"/>
      <c r="B173" s="97" t="s">
        <v>231</v>
      </c>
      <c r="C173" s="245" t="s">
        <v>136</v>
      </c>
      <c r="D173" s="47"/>
      <c r="E173" s="47"/>
      <c r="F173" s="47"/>
      <c r="G173" s="47"/>
      <c r="H173" s="47"/>
      <c r="I173" s="47"/>
      <c r="J173" s="47"/>
      <c r="K173" s="94"/>
      <c r="L173" s="47"/>
      <c r="M173" s="47"/>
      <c r="N173" s="47"/>
      <c r="O173" s="47"/>
      <c r="P173" s="47"/>
      <c r="Q173" s="95"/>
      <c r="R173" s="49"/>
      <c r="S173" s="47"/>
      <c r="T173" s="47"/>
      <c r="U173" s="47"/>
      <c r="V173" s="47"/>
      <c r="W173" s="94"/>
      <c r="X173" s="95"/>
      <c r="Y173" s="47"/>
      <c r="Z173" s="47"/>
      <c r="AA173" s="47"/>
      <c r="AB173" s="81">
        <f t="shared" si="8"/>
        <v>0</v>
      </c>
      <c r="AC173" s="49"/>
      <c r="AD173" s="49"/>
      <c r="AE173" s="49"/>
      <c r="AF173" s="49"/>
      <c r="AG173" s="49"/>
      <c r="AH173" s="47"/>
      <c r="AI173" s="49"/>
      <c r="AJ173" s="95"/>
      <c r="AK173" s="49"/>
      <c r="AL173" s="49"/>
      <c r="AM173" s="49">
        <v>8</v>
      </c>
      <c r="AN173" s="49">
        <v>8</v>
      </c>
      <c r="AO173" s="49">
        <v>8</v>
      </c>
      <c r="AP173" s="95"/>
      <c r="AQ173" s="49">
        <v>8</v>
      </c>
      <c r="AR173" s="95"/>
      <c r="AS173" s="49"/>
      <c r="AT173" s="49"/>
      <c r="AU173" s="49"/>
      <c r="AV173" s="49"/>
      <c r="AW173" s="49">
        <v>8</v>
      </c>
      <c r="AX173" s="95"/>
      <c r="AY173" s="49">
        <v>10</v>
      </c>
      <c r="AZ173" s="95"/>
      <c r="BA173" s="49">
        <v>10</v>
      </c>
      <c r="BB173" s="49">
        <v>8</v>
      </c>
      <c r="BC173" s="95"/>
      <c r="BD173" s="82">
        <f t="shared" si="9"/>
        <v>68</v>
      </c>
      <c r="BE173" s="47"/>
      <c r="BF173" s="49"/>
      <c r="BG173" s="49"/>
      <c r="BH173" s="49">
        <v>8</v>
      </c>
      <c r="BI173" s="47"/>
      <c r="BJ173" s="95"/>
      <c r="BK173" s="47"/>
      <c r="BL173" s="82">
        <f t="shared" si="11"/>
        <v>8</v>
      </c>
      <c r="BM173" s="83">
        <f t="shared" si="10"/>
        <v>76</v>
      </c>
      <c r="BN173" s="147">
        <v>19</v>
      </c>
      <c r="BO173" s="97" t="s">
        <v>231</v>
      </c>
      <c r="BP173" s="98" t="s">
        <v>136</v>
      </c>
      <c r="BQ173" s="54"/>
      <c r="BR173" s="53"/>
    </row>
    <row r="174" spans="1:70" ht="15">
      <c r="A174" s="99"/>
      <c r="B174" s="117"/>
      <c r="C174" s="245" t="s">
        <v>139</v>
      </c>
      <c r="D174" s="47"/>
      <c r="E174" s="47"/>
      <c r="F174" s="47"/>
      <c r="G174" s="47"/>
      <c r="H174" s="47"/>
      <c r="I174" s="47"/>
      <c r="J174" s="47"/>
      <c r="K174" s="94"/>
      <c r="L174" s="47"/>
      <c r="M174" s="47"/>
      <c r="N174" s="47"/>
      <c r="O174" s="47"/>
      <c r="P174" s="47"/>
      <c r="Q174" s="95"/>
      <c r="R174" s="49"/>
      <c r="S174" s="47"/>
      <c r="T174" s="47"/>
      <c r="U174" s="47"/>
      <c r="V174" s="47"/>
      <c r="W174" s="94"/>
      <c r="X174" s="95"/>
      <c r="Y174" s="47"/>
      <c r="Z174" s="47"/>
      <c r="AA174" s="47"/>
      <c r="AB174" s="81">
        <f t="shared" si="8"/>
        <v>0</v>
      </c>
      <c r="AC174" s="49"/>
      <c r="AD174" s="49"/>
      <c r="AE174" s="49"/>
      <c r="AF174" s="49"/>
      <c r="AG174" s="49"/>
      <c r="AH174" s="47"/>
      <c r="AI174" s="49"/>
      <c r="AJ174" s="95"/>
      <c r="AK174" s="49">
        <v>4</v>
      </c>
      <c r="AL174" s="49">
        <v>4</v>
      </c>
      <c r="AM174" s="49"/>
      <c r="AN174" s="49"/>
      <c r="AO174" s="49"/>
      <c r="AP174" s="95"/>
      <c r="AQ174" s="49"/>
      <c r="AR174" s="95"/>
      <c r="AS174" s="49"/>
      <c r="AT174" s="49"/>
      <c r="AU174" s="49"/>
      <c r="AV174" s="49"/>
      <c r="AW174" s="49">
        <v>4</v>
      </c>
      <c r="AX174" s="95"/>
      <c r="AY174" s="49">
        <v>4</v>
      </c>
      <c r="AZ174" s="95"/>
      <c r="BA174" s="49">
        <v>4</v>
      </c>
      <c r="BB174" s="49">
        <v>4</v>
      </c>
      <c r="BC174" s="95"/>
      <c r="BD174" s="82">
        <f t="shared" si="9"/>
        <v>24</v>
      </c>
      <c r="BE174" s="47"/>
      <c r="BF174" s="49"/>
      <c r="BG174" s="49"/>
      <c r="BH174" s="49"/>
      <c r="BI174" s="47"/>
      <c r="BJ174" s="95"/>
      <c r="BK174" s="47"/>
      <c r="BL174" s="82">
        <f t="shared" si="11"/>
        <v>0</v>
      </c>
      <c r="BM174" s="83">
        <f t="shared" si="10"/>
        <v>24</v>
      </c>
      <c r="BN174" s="147">
        <v>6</v>
      </c>
      <c r="BO174" s="117"/>
      <c r="BP174" s="98" t="s">
        <v>139</v>
      </c>
      <c r="BQ174" s="54"/>
      <c r="BR174" s="53"/>
    </row>
    <row r="175" spans="1:70" ht="15">
      <c r="A175" s="99"/>
      <c r="B175" s="117"/>
      <c r="C175" s="245" t="s">
        <v>114</v>
      </c>
      <c r="D175" s="47"/>
      <c r="E175" s="47"/>
      <c r="F175" s="47"/>
      <c r="G175" s="47"/>
      <c r="H175" s="47"/>
      <c r="I175" s="47"/>
      <c r="J175" s="47"/>
      <c r="K175" s="94"/>
      <c r="L175" s="47"/>
      <c r="M175" s="47"/>
      <c r="N175" s="47"/>
      <c r="O175" s="47"/>
      <c r="P175" s="47"/>
      <c r="Q175" s="95"/>
      <c r="R175" s="49"/>
      <c r="S175" s="47"/>
      <c r="T175" s="47"/>
      <c r="U175" s="47"/>
      <c r="V175" s="47"/>
      <c r="W175" s="94"/>
      <c r="X175" s="95"/>
      <c r="Y175" s="47"/>
      <c r="Z175" s="47"/>
      <c r="AA175" s="47"/>
      <c r="AB175" s="81">
        <f t="shared" si="8"/>
        <v>0</v>
      </c>
      <c r="AC175" s="49"/>
      <c r="AD175" s="49"/>
      <c r="AE175" s="49"/>
      <c r="AF175" s="49"/>
      <c r="AG175" s="49"/>
      <c r="AH175" s="47"/>
      <c r="AI175" s="49"/>
      <c r="AJ175" s="95"/>
      <c r="AK175" s="49"/>
      <c r="AL175" s="49"/>
      <c r="AM175" s="49"/>
      <c r="AN175" s="49"/>
      <c r="AO175" s="49"/>
      <c r="AP175" s="95"/>
      <c r="AQ175" s="49"/>
      <c r="AR175" s="95"/>
      <c r="AS175" s="49"/>
      <c r="AT175" s="49"/>
      <c r="AU175" s="49"/>
      <c r="AV175" s="49"/>
      <c r="AW175" s="49"/>
      <c r="AX175" s="95">
        <v>8</v>
      </c>
      <c r="AY175" s="49"/>
      <c r="AZ175" s="95">
        <v>4</v>
      </c>
      <c r="BA175" s="49"/>
      <c r="BB175" s="49"/>
      <c r="BC175" s="95"/>
      <c r="BD175" s="82">
        <f t="shared" si="9"/>
        <v>12</v>
      </c>
      <c r="BE175" s="47"/>
      <c r="BF175" s="49"/>
      <c r="BG175" s="49"/>
      <c r="BH175" s="49"/>
      <c r="BI175" s="47"/>
      <c r="BJ175" s="95">
        <v>6</v>
      </c>
      <c r="BK175" s="47"/>
      <c r="BL175" s="82">
        <f t="shared" si="11"/>
        <v>6</v>
      </c>
      <c r="BM175" s="83">
        <f t="shared" si="10"/>
        <v>18</v>
      </c>
      <c r="BN175" s="147">
        <v>4.5</v>
      </c>
      <c r="BO175" s="117"/>
      <c r="BP175" s="98" t="s">
        <v>114</v>
      </c>
      <c r="BQ175" s="54"/>
      <c r="BR175" s="53"/>
    </row>
    <row r="176" spans="1:70" ht="15">
      <c r="A176" s="100"/>
      <c r="B176" s="101"/>
      <c r="C176" s="245" t="s">
        <v>137</v>
      </c>
      <c r="D176" s="47"/>
      <c r="E176" s="47"/>
      <c r="F176" s="47"/>
      <c r="G176" s="47"/>
      <c r="H176" s="47"/>
      <c r="I176" s="47"/>
      <c r="J176" s="47"/>
      <c r="K176" s="94"/>
      <c r="L176" s="47"/>
      <c r="M176" s="47"/>
      <c r="N176" s="47"/>
      <c r="O176" s="47"/>
      <c r="P176" s="47"/>
      <c r="Q176" s="95"/>
      <c r="R176" s="49"/>
      <c r="S176" s="47"/>
      <c r="T176" s="47"/>
      <c r="U176" s="47"/>
      <c r="V176" s="47"/>
      <c r="W176" s="94"/>
      <c r="X176" s="95"/>
      <c r="Y176" s="47"/>
      <c r="Z176" s="47"/>
      <c r="AA176" s="47"/>
      <c r="AB176" s="81">
        <f t="shared" si="8"/>
        <v>0</v>
      </c>
      <c r="AC176" s="49"/>
      <c r="AD176" s="49"/>
      <c r="AE176" s="49"/>
      <c r="AF176" s="49"/>
      <c r="AG176" s="49"/>
      <c r="AH176" s="47"/>
      <c r="AI176" s="49"/>
      <c r="AJ176" s="95"/>
      <c r="AK176" s="49"/>
      <c r="AL176" s="49"/>
      <c r="AM176" s="49"/>
      <c r="AN176" s="49"/>
      <c r="AO176" s="49"/>
      <c r="AP176" s="95"/>
      <c r="AQ176" s="49"/>
      <c r="AR176" s="95"/>
      <c r="AS176" s="49"/>
      <c r="AT176" s="49"/>
      <c r="AU176" s="49"/>
      <c r="AV176" s="49"/>
      <c r="AW176" s="49"/>
      <c r="AX176" s="95"/>
      <c r="AY176" s="49"/>
      <c r="AZ176" s="95"/>
      <c r="BA176" s="49"/>
      <c r="BB176" s="49"/>
      <c r="BC176" s="95"/>
      <c r="BD176" s="82">
        <f t="shared" si="9"/>
        <v>0</v>
      </c>
      <c r="BE176" s="47"/>
      <c r="BF176" s="49"/>
      <c r="BG176" s="49"/>
      <c r="BH176" s="49">
        <v>4</v>
      </c>
      <c r="BI176" s="47"/>
      <c r="BJ176" s="95"/>
      <c r="BK176" s="47"/>
      <c r="BL176" s="82">
        <f t="shared" si="11"/>
        <v>4</v>
      </c>
      <c r="BM176" s="83">
        <f t="shared" si="10"/>
        <v>4</v>
      </c>
      <c r="BN176" s="147">
        <v>1</v>
      </c>
      <c r="BO176" s="101"/>
      <c r="BP176" s="98" t="s">
        <v>137</v>
      </c>
      <c r="BQ176" s="54"/>
      <c r="BR176" s="53"/>
    </row>
    <row r="177" spans="1:70" ht="15">
      <c r="A177" s="91"/>
      <c r="B177" s="101" t="s">
        <v>232</v>
      </c>
      <c r="C177" s="245" t="s">
        <v>157</v>
      </c>
      <c r="D177" s="47"/>
      <c r="E177" s="47"/>
      <c r="F177" s="47"/>
      <c r="G177" s="47"/>
      <c r="H177" s="47"/>
      <c r="I177" s="47"/>
      <c r="J177" s="47"/>
      <c r="K177" s="94"/>
      <c r="L177" s="47"/>
      <c r="M177" s="47"/>
      <c r="N177" s="47"/>
      <c r="O177" s="47"/>
      <c r="P177" s="47"/>
      <c r="Q177" s="95"/>
      <c r="R177" s="49"/>
      <c r="S177" s="47"/>
      <c r="T177" s="47"/>
      <c r="U177" s="47"/>
      <c r="V177" s="47"/>
      <c r="W177" s="94"/>
      <c r="X177" s="95"/>
      <c r="Y177" s="47"/>
      <c r="Z177" s="47"/>
      <c r="AA177" s="47"/>
      <c r="AB177" s="81">
        <f t="shared" si="8"/>
        <v>0</v>
      </c>
      <c r="AC177" s="49"/>
      <c r="AD177" s="49"/>
      <c r="AE177" s="49">
        <v>12</v>
      </c>
      <c r="AF177" s="49">
        <v>12</v>
      </c>
      <c r="AG177" s="49">
        <v>12</v>
      </c>
      <c r="AH177" s="47"/>
      <c r="AI177" s="49"/>
      <c r="AJ177" s="95"/>
      <c r="AK177" s="49"/>
      <c r="AL177" s="49"/>
      <c r="AM177" s="49"/>
      <c r="AN177" s="49">
        <v>12</v>
      </c>
      <c r="AO177" s="49"/>
      <c r="AP177" s="95"/>
      <c r="AQ177" s="49">
        <v>12</v>
      </c>
      <c r="AR177" s="95"/>
      <c r="AS177" s="49">
        <v>12</v>
      </c>
      <c r="AT177" s="49">
        <v>12</v>
      </c>
      <c r="AU177" s="49">
        <v>12</v>
      </c>
      <c r="AV177" s="49">
        <v>12</v>
      </c>
      <c r="AW177" s="49"/>
      <c r="AX177" s="95"/>
      <c r="AY177" s="49"/>
      <c r="AZ177" s="95"/>
      <c r="BA177" s="49"/>
      <c r="BB177" s="49"/>
      <c r="BC177" s="95"/>
      <c r="BD177" s="82">
        <f t="shared" si="9"/>
        <v>108</v>
      </c>
      <c r="BE177" s="47"/>
      <c r="BF177" s="49"/>
      <c r="BG177" s="49"/>
      <c r="BH177" s="49"/>
      <c r="BI177" s="47"/>
      <c r="BJ177" s="95"/>
      <c r="BK177" s="47"/>
      <c r="BL177" s="82">
        <f t="shared" si="11"/>
        <v>0</v>
      </c>
      <c r="BM177" s="83">
        <f t="shared" si="10"/>
        <v>108</v>
      </c>
      <c r="BN177" s="147">
        <v>27</v>
      </c>
      <c r="BO177" s="140" t="s">
        <v>232</v>
      </c>
      <c r="BP177" s="98" t="s">
        <v>157</v>
      </c>
      <c r="BQ177" s="54"/>
      <c r="BR177" s="53"/>
    </row>
    <row r="178" spans="1:70" ht="15">
      <c r="A178" s="91"/>
      <c r="B178" s="101" t="s">
        <v>233</v>
      </c>
      <c r="C178" s="245" t="s">
        <v>215</v>
      </c>
      <c r="D178" s="47"/>
      <c r="E178" s="47"/>
      <c r="F178" s="47"/>
      <c r="G178" s="47"/>
      <c r="H178" s="47"/>
      <c r="I178" s="47"/>
      <c r="J178" s="47">
        <v>8</v>
      </c>
      <c r="K178" s="94"/>
      <c r="L178" s="47">
        <v>8</v>
      </c>
      <c r="M178" s="47">
        <v>8</v>
      </c>
      <c r="N178" s="47">
        <v>8</v>
      </c>
      <c r="O178" s="47">
        <v>8</v>
      </c>
      <c r="P178" s="47">
        <v>8</v>
      </c>
      <c r="Q178" s="95"/>
      <c r="R178" s="49">
        <v>8</v>
      </c>
      <c r="S178" s="47">
        <v>8</v>
      </c>
      <c r="T178" s="47">
        <v>8</v>
      </c>
      <c r="U178" s="47">
        <v>8</v>
      </c>
      <c r="V178" s="47">
        <v>8</v>
      </c>
      <c r="W178" s="94">
        <v>8</v>
      </c>
      <c r="X178" s="95"/>
      <c r="Y178" s="47"/>
      <c r="Z178" s="47"/>
      <c r="AA178" s="47"/>
      <c r="AB178" s="81">
        <f t="shared" si="8"/>
        <v>96</v>
      </c>
      <c r="AC178" s="49"/>
      <c r="AD178" s="49"/>
      <c r="AE178" s="49"/>
      <c r="AF178" s="49"/>
      <c r="AG178" s="49"/>
      <c r="AH178" s="47"/>
      <c r="AI178" s="49"/>
      <c r="AJ178" s="95"/>
      <c r="AK178" s="49"/>
      <c r="AL178" s="49"/>
      <c r="AM178" s="49"/>
      <c r="AN178" s="49"/>
      <c r="AO178" s="49"/>
      <c r="AP178" s="95"/>
      <c r="AQ178" s="49"/>
      <c r="AR178" s="95"/>
      <c r="AS178" s="49"/>
      <c r="AT178" s="49"/>
      <c r="AU178" s="49"/>
      <c r="AV178" s="49"/>
      <c r="AW178" s="49"/>
      <c r="AX178" s="95"/>
      <c r="AY178" s="49"/>
      <c r="AZ178" s="95"/>
      <c r="BA178" s="49"/>
      <c r="BB178" s="49"/>
      <c r="BC178" s="95"/>
      <c r="BD178" s="82">
        <f t="shared" si="9"/>
        <v>0</v>
      </c>
      <c r="BE178" s="47"/>
      <c r="BF178" s="49"/>
      <c r="BG178" s="49"/>
      <c r="BH178" s="49"/>
      <c r="BI178" s="47"/>
      <c r="BJ178" s="95"/>
      <c r="BK178" s="47"/>
      <c r="BL178" s="82">
        <f t="shared" si="11"/>
        <v>0</v>
      </c>
      <c r="BM178" s="83">
        <f t="shared" si="10"/>
        <v>96</v>
      </c>
      <c r="BN178" s="147">
        <v>24</v>
      </c>
      <c r="BO178" s="101" t="s">
        <v>233</v>
      </c>
      <c r="BP178" s="98" t="s">
        <v>215</v>
      </c>
      <c r="BQ178" s="54"/>
      <c r="BR178" s="53"/>
    </row>
    <row r="179" spans="1:70" ht="15">
      <c r="A179" s="91"/>
      <c r="B179" s="109" t="s">
        <v>234</v>
      </c>
      <c r="C179" s="98"/>
      <c r="D179" s="48"/>
      <c r="E179" s="82">
        <f aca="true" t="shared" si="12" ref="E179:AJ179">SUM(E6:E178)</f>
        <v>80</v>
      </c>
      <c r="F179" s="82">
        <f t="shared" si="12"/>
        <v>80</v>
      </c>
      <c r="G179" s="82">
        <f t="shared" si="12"/>
        <v>80</v>
      </c>
      <c r="H179" s="82">
        <f t="shared" si="12"/>
        <v>80</v>
      </c>
      <c r="I179" s="82">
        <f t="shared" si="12"/>
        <v>80</v>
      </c>
      <c r="J179" s="82">
        <f t="shared" si="12"/>
        <v>96</v>
      </c>
      <c r="K179" s="82">
        <f t="shared" si="12"/>
        <v>96</v>
      </c>
      <c r="L179" s="82">
        <f t="shared" si="12"/>
        <v>96</v>
      </c>
      <c r="M179" s="82">
        <f t="shared" si="12"/>
        <v>96</v>
      </c>
      <c r="N179" s="82">
        <f t="shared" si="12"/>
        <v>96</v>
      </c>
      <c r="O179" s="82">
        <f t="shared" si="12"/>
        <v>96</v>
      </c>
      <c r="P179" s="82">
        <f t="shared" si="12"/>
        <v>96</v>
      </c>
      <c r="Q179" s="82">
        <f t="shared" si="12"/>
        <v>32</v>
      </c>
      <c r="R179" s="82">
        <f t="shared" si="12"/>
        <v>96</v>
      </c>
      <c r="S179" s="82">
        <f t="shared" si="12"/>
        <v>96</v>
      </c>
      <c r="T179" s="82">
        <f t="shared" si="12"/>
        <v>96</v>
      </c>
      <c r="U179" s="82">
        <f t="shared" si="12"/>
        <v>96</v>
      </c>
      <c r="V179" s="82">
        <f t="shared" si="12"/>
        <v>104</v>
      </c>
      <c r="W179" s="82">
        <f t="shared" si="12"/>
        <v>96</v>
      </c>
      <c r="X179" s="82">
        <f t="shared" si="12"/>
        <v>32</v>
      </c>
      <c r="Y179" s="82">
        <f t="shared" si="12"/>
        <v>104</v>
      </c>
      <c r="Z179" s="82">
        <f t="shared" si="12"/>
        <v>96</v>
      </c>
      <c r="AA179" s="82">
        <f t="shared" si="12"/>
        <v>104</v>
      </c>
      <c r="AB179" s="256">
        <f t="shared" si="12"/>
        <v>2024</v>
      </c>
      <c r="AC179" s="82">
        <f t="shared" si="12"/>
        <v>132</v>
      </c>
      <c r="AD179" s="82">
        <f t="shared" si="12"/>
        <v>132</v>
      </c>
      <c r="AE179" s="82">
        <f t="shared" si="12"/>
        <v>132</v>
      </c>
      <c r="AF179" s="82">
        <f t="shared" si="12"/>
        <v>132</v>
      </c>
      <c r="AG179" s="82">
        <f t="shared" si="12"/>
        <v>132</v>
      </c>
      <c r="AH179" s="82">
        <f t="shared" si="12"/>
        <v>136</v>
      </c>
      <c r="AI179" s="82">
        <f t="shared" si="12"/>
        <v>136</v>
      </c>
      <c r="AJ179" s="82">
        <f t="shared" si="12"/>
        <v>40</v>
      </c>
      <c r="AK179" s="82">
        <f aca="true" t="shared" si="13" ref="AK179:BN179">SUM(AK6:AK178)</f>
        <v>130</v>
      </c>
      <c r="AL179" s="82">
        <f t="shared" si="13"/>
        <v>136</v>
      </c>
      <c r="AM179" s="82">
        <f t="shared" si="13"/>
        <v>144</v>
      </c>
      <c r="AN179" s="82">
        <f t="shared" si="13"/>
        <v>144</v>
      </c>
      <c r="AO179" s="82">
        <f t="shared" si="13"/>
        <v>144</v>
      </c>
      <c r="AP179" s="82">
        <f t="shared" si="13"/>
        <v>40</v>
      </c>
      <c r="AQ179" s="82">
        <f t="shared" si="13"/>
        <v>144</v>
      </c>
      <c r="AR179" s="82">
        <f t="shared" si="13"/>
        <v>40</v>
      </c>
      <c r="AS179" s="82">
        <f t="shared" si="13"/>
        <v>148</v>
      </c>
      <c r="AT179" s="82">
        <f t="shared" si="13"/>
        <v>148</v>
      </c>
      <c r="AU179" s="82">
        <f t="shared" si="13"/>
        <v>148</v>
      </c>
      <c r="AV179" s="82">
        <f t="shared" si="13"/>
        <v>148</v>
      </c>
      <c r="AW179" s="82">
        <f t="shared" si="13"/>
        <v>168</v>
      </c>
      <c r="AX179" s="82">
        <f t="shared" si="13"/>
        <v>80</v>
      </c>
      <c r="AY179" s="82">
        <f t="shared" si="13"/>
        <v>168</v>
      </c>
      <c r="AZ179" s="82">
        <f t="shared" si="13"/>
        <v>80</v>
      </c>
      <c r="BA179" s="82">
        <f t="shared" si="13"/>
        <v>168</v>
      </c>
      <c r="BB179" s="82">
        <f t="shared" si="13"/>
        <v>168</v>
      </c>
      <c r="BC179" s="82">
        <f t="shared" si="13"/>
        <v>40</v>
      </c>
      <c r="BD179" s="256">
        <f t="shared" si="13"/>
        <v>3358</v>
      </c>
      <c r="BE179" s="82">
        <f t="shared" si="13"/>
        <v>172</v>
      </c>
      <c r="BF179" s="82">
        <f t="shared" si="13"/>
        <v>168</v>
      </c>
      <c r="BG179" s="82">
        <f t="shared" si="13"/>
        <v>172</v>
      </c>
      <c r="BH179" s="82">
        <f t="shared" si="13"/>
        <v>176</v>
      </c>
      <c r="BI179" s="82">
        <f t="shared" si="13"/>
        <v>168</v>
      </c>
      <c r="BJ179" s="82">
        <f t="shared" si="13"/>
        <v>48</v>
      </c>
      <c r="BK179" s="82">
        <f t="shared" si="13"/>
        <v>176</v>
      </c>
      <c r="BL179" s="256">
        <f t="shared" si="13"/>
        <v>1080</v>
      </c>
      <c r="BM179" s="256">
        <f t="shared" si="13"/>
        <v>6462</v>
      </c>
      <c r="BN179" s="255">
        <f t="shared" si="13"/>
        <v>1609</v>
      </c>
      <c r="BO179" s="54"/>
      <c r="BP179" s="54"/>
      <c r="BQ179" s="54"/>
      <c r="BR179" s="53"/>
    </row>
    <row r="180" spans="1:70" ht="15">
      <c r="A180" s="127"/>
      <c r="B180" s="128"/>
      <c r="C180" s="129"/>
      <c r="D180" s="56"/>
      <c r="E180" s="130"/>
      <c r="F180" s="130"/>
      <c r="G180" s="130"/>
      <c r="H180" s="130"/>
      <c r="I180" s="130"/>
      <c r="J180" s="131"/>
      <c r="K180" s="130"/>
      <c r="L180" s="130"/>
      <c r="M180" s="130"/>
      <c r="N180" s="130"/>
      <c r="O180" s="130"/>
      <c r="P180" s="131"/>
      <c r="Q180" s="131"/>
      <c r="R180" s="131"/>
      <c r="S180" s="131"/>
      <c r="T180" s="130"/>
      <c r="U180" s="130"/>
      <c r="V180" s="130"/>
      <c r="W180" s="130"/>
      <c r="X180" s="130"/>
      <c r="Y180" s="130"/>
      <c r="Z180" s="130"/>
      <c r="AA180" s="131"/>
      <c r="AB180" s="133">
        <v>500</v>
      </c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1"/>
      <c r="AM180" s="130"/>
      <c r="AN180" s="130"/>
      <c r="AO180" s="130"/>
      <c r="AP180" s="130"/>
      <c r="AQ180" s="130"/>
      <c r="AR180" s="130"/>
      <c r="AS180" s="130"/>
      <c r="AT180" s="131"/>
      <c r="AU180" s="131"/>
      <c r="AV180" s="130"/>
      <c r="AW180" s="131"/>
      <c r="AX180" s="131"/>
      <c r="AY180" s="131"/>
      <c r="AZ180" s="131"/>
      <c r="BA180" s="131"/>
      <c r="BB180" s="131"/>
      <c r="BC180" s="131"/>
      <c r="BD180" s="54">
        <v>3356</v>
      </c>
      <c r="BE180" s="131"/>
      <c r="BF180" s="131"/>
      <c r="BG180" s="131"/>
      <c r="BH180" s="130"/>
      <c r="BI180" s="131"/>
      <c r="BJ180" s="131"/>
      <c r="BK180" s="131"/>
      <c r="BL180" s="132">
        <v>270</v>
      </c>
      <c r="BM180" s="131">
        <v>1609</v>
      </c>
      <c r="BN180" s="137"/>
      <c r="BO180" s="54"/>
      <c r="BP180" s="54"/>
      <c r="BQ180" s="54"/>
      <c r="BR180" s="53"/>
    </row>
    <row r="181" spans="1:70" ht="15">
      <c r="A181" s="575" t="s">
        <v>235</v>
      </c>
      <c r="B181" s="607"/>
      <c r="C181" s="106" t="s">
        <v>236</v>
      </c>
      <c r="D181" s="46"/>
      <c r="E181" s="46"/>
      <c r="F181" s="46"/>
      <c r="G181" s="46" t="s">
        <v>237</v>
      </c>
      <c r="H181" s="46"/>
      <c r="I181" s="46"/>
      <c r="J181" s="46"/>
      <c r="K181" s="46"/>
      <c r="L181" s="46"/>
      <c r="M181" s="46"/>
      <c r="N181" s="46"/>
      <c r="O181" s="46"/>
      <c r="P181" s="52"/>
      <c r="Q181" s="52"/>
      <c r="R181" s="52"/>
      <c r="S181" s="52"/>
      <c r="T181" s="46"/>
      <c r="U181" s="46"/>
      <c r="V181" s="46"/>
      <c r="W181" s="46"/>
      <c r="X181" s="46"/>
      <c r="Y181" s="46"/>
      <c r="Z181" s="46"/>
      <c r="AA181" s="137"/>
      <c r="AB181" s="137"/>
      <c r="AC181" s="46"/>
      <c r="AD181" s="46"/>
      <c r="AE181" s="46"/>
      <c r="AF181" s="58" t="s">
        <v>238</v>
      </c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 t="s">
        <v>239</v>
      </c>
      <c r="AZ181" s="46"/>
      <c r="BA181" s="46"/>
      <c r="BB181" s="46"/>
      <c r="BC181" s="46"/>
      <c r="BD181" s="53">
        <v>0</v>
      </c>
      <c r="BE181" s="46"/>
      <c r="BF181" s="46"/>
      <c r="BG181" s="46" t="s">
        <v>240</v>
      </c>
      <c r="BH181" s="46"/>
      <c r="BI181" s="46"/>
      <c r="BJ181" s="46"/>
      <c r="BK181" s="46"/>
      <c r="BL181" s="133"/>
      <c r="BM181" s="134"/>
      <c r="BN181" s="53"/>
      <c r="BO181" s="54"/>
      <c r="BP181" s="54"/>
      <c r="BQ181" s="54"/>
      <c r="BR181" s="53"/>
    </row>
    <row r="182" spans="1:70" ht="15">
      <c r="A182" s="46"/>
      <c r="B182" s="46"/>
      <c r="C182" s="46"/>
      <c r="D182" s="46" t="s">
        <v>241</v>
      </c>
      <c r="E182" s="46"/>
      <c r="F182" s="46"/>
      <c r="G182" s="46" t="s">
        <v>242</v>
      </c>
      <c r="H182" s="46"/>
      <c r="I182" s="46"/>
      <c r="J182" s="46"/>
      <c r="K182" s="46"/>
      <c r="L182" s="46"/>
      <c r="M182" s="46"/>
      <c r="N182" s="46"/>
      <c r="O182" s="46"/>
      <c r="P182" s="52"/>
      <c r="Q182" s="52"/>
      <c r="R182" s="52"/>
      <c r="S182" s="52"/>
      <c r="T182" s="46"/>
      <c r="U182" s="46"/>
      <c r="V182" s="46"/>
      <c r="W182" s="46"/>
      <c r="X182" s="46"/>
      <c r="Y182" s="46"/>
      <c r="Z182" s="46"/>
      <c r="AA182" s="46"/>
      <c r="AB182" s="136"/>
      <c r="AC182" s="46"/>
      <c r="AD182" s="46"/>
      <c r="AE182" s="46"/>
      <c r="AF182" s="58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 t="s">
        <v>243</v>
      </c>
      <c r="AZ182" s="46"/>
      <c r="BA182" s="46"/>
      <c r="BB182" s="46"/>
      <c r="BC182" s="46"/>
      <c r="BD182" s="136"/>
      <c r="BE182" s="46"/>
      <c r="BF182" s="46"/>
      <c r="BG182" s="46" t="s">
        <v>244</v>
      </c>
      <c r="BH182" s="46"/>
      <c r="BI182" s="46"/>
      <c r="BJ182" s="46"/>
      <c r="BK182" s="46"/>
      <c r="BL182" s="136"/>
      <c r="BM182" s="46"/>
      <c r="BN182" s="53"/>
      <c r="BO182" s="54"/>
      <c r="BP182" s="54"/>
      <c r="BQ182" s="54"/>
      <c r="BR182" s="53"/>
    </row>
    <row r="183" spans="1:70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52"/>
      <c r="Q183" s="52"/>
      <c r="R183" s="52"/>
      <c r="S183" s="52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52"/>
      <c r="BF183" s="52"/>
      <c r="BG183" s="52"/>
      <c r="BH183" s="52"/>
      <c r="BI183" s="52"/>
      <c r="BJ183" s="52"/>
      <c r="BK183" s="52"/>
      <c r="BL183" s="111"/>
      <c r="BM183" s="46"/>
      <c r="BN183" s="53"/>
      <c r="BO183" s="53"/>
      <c r="BP183" s="53"/>
      <c r="BQ183" s="53"/>
      <c r="BR183" s="53"/>
    </row>
    <row r="184" spans="1:70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52"/>
      <c r="BF184" s="52"/>
      <c r="BG184" s="52"/>
      <c r="BH184" s="52"/>
      <c r="BI184" s="52"/>
      <c r="BJ184" s="52"/>
      <c r="BK184" s="52"/>
      <c r="BL184" s="111"/>
      <c r="BM184" s="46"/>
      <c r="BN184" s="53"/>
      <c r="BO184" s="53"/>
      <c r="BP184" s="53"/>
      <c r="BQ184" s="53">
        <v>220</v>
      </c>
      <c r="BR184" s="53"/>
    </row>
    <row r="185" spans="1:70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52"/>
      <c r="BF185" s="52"/>
      <c r="BG185" s="52"/>
      <c r="BH185" s="52"/>
      <c r="BI185" s="52"/>
      <c r="BJ185" s="52"/>
      <c r="BK185" s="52"/>
      <c r="BL185" s="111"/>
      <c r="BM185" s="46"/>
      <c r="BN185" s="53"/>
      <c r="BO185" s="53"/>
      <c r="BP185" s="53"/>
      <c r="BQ185" s="53">
        <v>48</v>
      </c>
      <c r="BR185" s="53"/>
    </row>
    <row r="186" spans="1:70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53"/>
      <c r="BO186" s="53"/>
      <c r="BP186" s="53"/>
      <c r="BQ186" s="53">
        <v>172</v>
      </c>
      <c r="BR186" s="53"/>
    </row>
    <row r="187" spans="1:70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53"/>
      <c r="BO187" s="53"/>
      <c r="BP187" s="53"/>
      <c r="BQ187" s="53"/>
      <c r="BR187" s="53"/>
    </row>
  </sheetData>
  <sheetProtection/>
  <mergeCells count="125">
    <mergeCell ref="BO120:BO123"/>
    <mergeCell ref="A142:A144"/>
    <mergeCell ref="B142:B144"/>
    <mergeCell ref="BO142:BO144"/>
    <mergeCell ref="B132:B134"/>
    <mergeCell ref="A138:A139"/>
    <mergeCell ref="A140:A141"/>
    <mergeCell ref="B140:B141"/>
    <mergeCell ref="B146:B148"/>
    <mergeCell ref="BO146:BO148"/>
    <mergeCell ref="A147:A148"/>
    <mergeCell ref="B113:B114"/>
    <mergeCell ref="BO140:BO141"/>
    <mergeCell ref="BO117:BO119"/>
    <mergeCell ref="BO135:BO137"/>
    <mergeCell ref="BO138:BO139"/>
    <mergeCell ref="B138:B139"/>
    <mergeCell ref="B135:B137"/>
    <mergeCell ref="B37:B38"/>
    <mergeCell ref="B40:B41"/>
    <mergeCell ref="BO25:BO27"/>
    <mergeCell ref="BO47:BO50"/>
    <mergeCell ref="BO40:BO41"/>
    <mergeCell ref="BO34:BO35"/>
    <mergeCell ref="BO37:BO38"/>
    <mergeCell ref="BO28:BO30"/>
    <mergeCell ref="BO31:BO33"/>
    <mergeCell ref="B31:B33"/>
    <mergeCell ref="BM3:BM4"/>
    <mergeCell ref="BO11:BO13"/>
    <mergeCell ref="BO14:BO15"/>
    <mergeCell ref="BD3:BD4"/>
    <mergeCell ref="BI3:BK3"/>
    <mergeCell ref="BO6:BO8"/>
    <mergeCell ref="BL3:BL4"/>
    <mergeCell ref="A108:A109"/>
    <mergeCell ref="B108:B109"/>
    <mergeCell ref="B124:B125"/>
    <mergeCell ref="A44:A45"/>
    <mergeCell ref="B44:B45"/>
    <mergeCell ref="A48:A50"/>
    <mergeCell ref="B47:B50"/>
    <mergeCell ref="A120:A121"/>
    <mergeCell ref="B120:B123"/>
    <mergeCell ref="B73:B74"/>
    <mergeCell ref="BO83:BO84"/>
    <mergeCell ref="BO85:BO86"/>
    <mergeCell ref="BO44:BO45"/>
    <mergeCell ref="BO64:BO66"/>
    <mergeCell ref="BO56:BO59"/>
    <mergeCell ref="BO53:BO55"/>
    <mergeCell ref="BO73:BO74"/>
    <mergeCell ref="BO76:BO77"/>
    <mergeCell ref="B18:B20"/>
    <mergeCell ref="B11:B13"/>
    <mergeCell ref="B3:B4"/>
    <mergeCell ref="A3:A4"/>
    <mergeCell ref="A11:A13"/>
    <mergeCell ref="B14:B15"/>
    <mergeCell ref="A18:A20"/>
    <mergeCell ref="B16:B17"/>
    <mergeCell ref="P3:U3"/>
    <mergeCell ref="AW3:BB3"/>
    <mergeCell ref="C3:C4"/>
    <mergeCell ref="AB3:AB4"/>
    <mergeCell ref="AM3:AQ3"/>
    <mergeCell ref="AS3:AV3"/>
    <mergeCell ref="B21:B22"/>
    <mergeCell ref="B23:B24"/>
    <mergeCell ref="C1:BL1"/>
    <mergeCell ref="B2:BM2"/>
    <mergeCell ref="J3:M3"/>
    <mergeCell ref="AC3:AF3"/>
    <mergeCell ref="AH3:AL3"/>
    <mergeCell ref="BE3:BF3"/>
    <mergeCell ref="V3:Z3"/>
    <mergeCell ref="E3:I3"/>
    <mergeCell ref="A40:A41"/>
    <mergeCell ref="A37:A38"/>
    <mergeCell ref="BO16:BO17"/>
    <mergeCell ref="BO18:BO20"/>
    <mergeCell ref="BO21:BO22"/>
    <mergeCell ref="BO23:BO24"/>
    <mergeCell ref="A25:A26"/>
    <mergeCell ref="B25:B27"/>
    <mergeCell ref="B28:B30"/>
    <mergeCell ref="B34:B35"/>
    <mergeCell ref="B52:B55"/>
    <mergeCell ref="B56:B59"/>
    <mergeCell ref="BO60:BO63"/>
    <mergeCell ref="BO94:BO95"/>
    <mergeCell ref="B85:B86"/>
    <mergeCell ref="B83:B84"/>
    <mergeCell ref="B76:B77"/>
    <mergeCell ref="B64:B66"/>
    <mergeCell ref="B78:B79"/>
    <mergeCell ref="BO78:BO79"/>
    <mergeCell ref="A105:A106"/>
    <mergeCell ref="B105:B107"/>
    <mergeCell ref="BO113:BO114"/>
    <mergeCell ref="BO132:BO134"/>
    <mergeCell ref="B117:B119"/>
    <mergeCell ref="BO111:BO112"/>
    <mergeCell ref="BO108:BO109"/>
    <mergeCell ref="A117:A119"/>
    <mergeCell ref="BO124:BO125"/>
    <mergeCell ref="B111:B112"/>
    <mergeCell ref="A99:A100"/>
    <mergeCell ref="B99:B100"/>
    <mergeCell ref="B87:B88"/>
    <mergeCell ref="B97:B98"/>
    <mergeCell ref="BO103:BO104"/>
    <mergeCell ref="BO87:BO88"/>
    <mergeCell ref="B94:B95"/>
    <mergeCell ref="BO97:BO98"/>
    <mergeCell ref="A181:B181"/>
    <mergeCell ref="BO101:BO102"/>
    <mergeCell ref="A60:A62"/>
    <mergeCell ref="B60:B63"/>
    <mergeCell ref="A64:A66"/>
    <mergeCell ref="B101:B102"/>
    <mergeCell ref="A103:A104"/>
    <mergeCell ref="BO99:BO100"/>
    <mergeCell ref="BO105:BO107"/>
    <mergeCell ref="B103:B10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AA54"/>
  <sheetViews>
    <sheetView view="pageBreakPreview" zoomScale="82" zoomScaleNormal="80" zoomScaleSheetLayoutView="82" workbookViewId="0" topLeftCell="A1">
      <pane ySplit="5" topLeftCell="A21" activePane="bottomLeft" state="frozen"/>
      <selection pane="topLeft" activeCell="A1" sqref="A1"/>
      <selection pane="bottomLeft" activeCell="R24" sqref="R24"/>
    </sheetView>
  </sheetViews>
  <sheetFormatPr defaultColWidth="9.140625" defaultRowHeight="15"/>
  <cols>
    <col min="1" max="1" width="16.00390625" style="0" customWidth="1"/>
    <col min="2" max="17" width="8.7109375" style="0" customWidth="1"/>
    <col min="18" max="18" width="4.7109375" style="0" customWidth="1"/>
  </cols>
  <sheetData>
    <row r="1" spans="1:18" ht="15">
      <c r="A1" s="638" t="s">
        <v>448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</row>
    <row r="2" spans="1:18" s="261" customFormat="1" ht="12" customHeight="1">
      <c r="A2" s="155" t="s">
        <v>72</v>
      </c>
      <c r="B2" s="157">
        <v>1</v>
      </c>
      <c r="C2" s="259">
        <f>B2+1</f>
        <v>2</v>
      </c>
      <c r="D2" s="259">
        <f aca="true" t="shared" si="0" ref="D2:Q2">C2+1</f>
        <v>3</v>
      </c>
      <c r="E2" s="259">
        <f t="shared" si="0"/>
        <v>4</v>
      </c>
      <c r="F2" s="259">
        <f t="shared" si="0"/>
        <v>5</v>
      </c>
      <c r="G2" s="259">
        <f t="shared" si="0"/>
        <v>6</v>
      </c>
      <c r="H2" s="259">
        <f t="shared" si="0"/>
        <v>7</v>
      </c>
      <c r="I2" s="259">
        <f t="shared" si="0"/>
        <v>8</v>
      </c>
      <c r="J2" s="259">
        <f t="shared" si="0"/>
        <v>9</v>
      </c>
      <c r="K2" s="259">
        <f t="shared" si="0"/>
        <v>10</v>
      </c>
      <c r="L2" s="259">
        <f t="shared" si="0"/>
        <v>11</v>
      </c>
      <c r="M2" s="259">
        <f t="shared" si="0"/>
        <v>12</v>
      </c>
      <c r="N2" s="259">
        <f t="shared" si="0"/>
        <v>13</v>
      </c>
      <c r="O2" s="259">
        <f t="shared" si="0"/>
        <v>14</v>
      </c>
      <c r="P2" s="259">
        <f t="shared" si="0"/>
        <v>15</v>
      </c>
      <c r="Q2" s="259">
        <f t="shared" si="0"/>
        <v>16</v>
      </c>
      <c r="R2" s="153"/>
    </row>
    <row r="3" spans="1:18" s="261" customFormat="1" ht="11.25">
      <c r="A3" s="155" t="s">
        <v>437</v>
      </c>
      <c r="B3" s="155" t="s">
        <v>438</v>
      </c>
      <c r="C3" s="157" t="s">
        <v>439</v>
      </c>
      <c r="D3" s="157" t="s">
        <v>438</v>
      </c>
      <c r="E3" s="157" t="s">
        <v>438</v>
      </c>
      <c r="F3" s="157" t="s">
        <v>440</v>
      </c>
      <c r="G3" s="157" t="s">
        <v>438</v>
      </c>
      <c r="H3" s="157" t="s">
        <v>439</v>
      </c>
      <c r="I3" s="157" t="s">
        <v>438</v>
      </c>
      <c r="J3" s="260" t="s">
        <v>440</v>
      </c>
      <c r="K3" s="157" t="s">
        <v>438</v>
      </c>
      <c r="L3" s="157" t="s">
        <v>440</v>
      </c>
      <c r="M3" s="157" t="s">
        <v>440</v>
      </c>
      <c r="N3" s="157" t="s">
        <v>440</v>
      </c>
      <c r="O3" s="157" t="s">
        <v>438</v>
      </c>
      <c r="P3" s="157" t="s">
        <v>440</v>
      </c>
      <c r="Q3" s="260" t="s">
        <v>440</v>
      </c>
      <c r="R3" s="153"/>
    </row>
    <row r="4" spans="1:18" ht="12" customHeight="1">
      <c r="A4" s="156" t="s">
        <v>245</v>
      </c>
      <c r="B4" s="156" t="s">
        <v>436</v>
      </c>
      <c r="C4" s="156" t="s">
        <v>246</v>
      </c>
      <c r="D4" s="156" t="s">
        <v>428</v>
      </c>
      <c r="E4" s="157" t="s">
        <v>247</v>
      </c>
      <c r="F4" s="157" t="s">
        <v>248</v>
      </c>
      <c r="G4" s="157" t="s">
        <v>435</v>
      </c>
      <c r="H4" s="157" t="s">
        <v>249</v>
      </c>
      <c r="I4" s="157" t="s">
        <v>250</v>
      </c>
      <c r="J4" s="157" t="s">
        <v>430</v>
      </c>
      <c r="K4" s="157" t="s">
        <v>251</v>
      </c>
      <c r="L4" s="157" t="s">
        <v>251</v>
      </c>
      <c r="M4" s="157" t="s">
        <v>252</v>
      </c>
      <c r="N4" s="157" t="s">
        <v>252</v>
      </c>
      <c r="O4" s="157" t="s">
        <v>253</v>
      </c>
      <c r="P4" s="157" t="s">
        <v>254</v>
      </c>
      <c r="Q4" s="157" t="s">
        <v>255</v>
      </c>
      <c r="R4" s="258" t="s">
        <v>16</v>
      </c>
    </row>
    <row r="5" spans="1:18" ht="23.25">
      <c r="A5" s="158" t="s">
        <v>256</v>
      </c>
      <c r="B5" s="264" t="s">
        <v>434</v>
      </c>
      <c r="C5" s="264" t="s">
        <v>257</v>
      </c>
      <c r="D5" s="264" t="s">
        <v>429</v>
      </c>
      <c r="E5" s="264" t="s">
        <v>258</v>
      </c>
      <c r="F5" s="264" t="s">
        <v>259</v>
      </c>
      <c r="G5" s="264" t="s">
        <v>433</v>
      </c>
      <c r="H5" s="264" t="s">
        <v>260</v>
      </c>
      <c r="I5" s="264" t="s">
        <v>261</v>
      </c>
      <c r="J5" s="264" t="s">
        <v>431</v>
      </c>
      <c r="K5" s="264" t="s">
        <v>262</v>
      </c>
      <c r="L5" s="265" t="s">
        <v>263</v>
      </c>
      <c r="M5" s="264" t="s">
        <v>264</v>
      </c>
      <c r="N5" s="264" t="s">
        <v>432</v>
      </c>
      <c r="O5" s="264" t="s">
        <v>265</v>
      </c>
      <c r="P5" s="266" t="s">
        <v>266</v>
      </c>
      <c r="Q5" s="264" t="s">
        <v>267</v>
      </c>
      <c r="R5" s="258"/>
    </row>
    <row r="6" spans="1:18" ht="15">
      <c r="A6" s="161" t="s">
        <v>272</v>
      </c>
      <c r="B6" s="161"/>
      <c r="C6" s="161">
        <v>8</v>
      </c>
      <c r="D6" s="161">
        <v>12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0">
        <f>SUM(B6:Q6)</f>
        <v>20</v>
      </c>
    </row>
    <row r="7" spans="1:18" ht="15">
      <c r="A7" s="161" t="s">
        <v>270</v>
      </c>
      <c r="B7" s="161"/>
      <c r="C7" s="161"/>
      <c r="D7" s="161"/>
      <c r="E7" s="154"/>
      <c r="F7" s="154">
        <v>24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0">
        <f aca="true" t="shared" si="1" ref="R7:R46">SUM(B7:Q7)</f>
        <v>24</v>
      </c>
    </row>
    <row r="8" spans="1:18" ht="15">
      <c r="A8" s="161" t="s">
        <v>443</v>
      </c>
      <c r="B8" s="161"/>
      <c r="C8" s="161"/>
      <c r="D8" s="161"/>
      <c r="E8" s="154"/>
      <c r="F8" s="154"/>
      <c r="G8" s="154"/>
      <c r="H8" s="154"/>
      <c r="I8" s="154">
        <v>16</v>
      </c>
      <c r="J8" s="154"/>
      <c r="K8" s="154"/>
      <c r="L8" s="154"/>
      <c r="M8" s="154"/>
      <c r="N8" s="154"/>
      <c r="O8" s="154"/>
      <c r="P8" s="154"/>
      <c r="Q8" s="154"/>
      <c r="R8" s="150">
        <f t="shared" si="1"/>
        <v>16</v>
      </c>
    </row>
    <row r="9" spans="1:18" ht="15">
      <c r="A9" s="161" t="s">
        <v>285</v>
      </c>
      <c r="B9" s="161"/>
      <c r="C9" s="161"/>
      <c r="D9" s="161"/>
      <c r="E9" s="154"/>
      <c r="F9" s="154"/>
      <c r="G9" s="154"/>
      <c r="H9" s="154"/>
      <c r="I9" s="154">
        <v>2</v>
      </c>
      <c r="J9" s="154"/>
      <c r="K9" s="154"/>
      <c r="L9" s="154"/>
      <c r="M9" s="154"/>
      <c r="N9" s="154"/>
      <c r="O9" s="154"/>
      <c r="P9" s="154"/>
      <c r="Q9" s="154"/>
      <c r="R9" s="150">
        <f t="shared" si="1"/>
        <v>2</v>
      </c>
    </row>
    <row r="10" spans="1:18" ht="15">
      <c r="A10" s="161" t="s">
        <v>447</v>
      </c>
      <c r="B10" s="161"/>
      <c r="C10" s="161"/>
      <c r="D10" s="161"/>
      <c r="E10" s="154"/>
      <c r="F10" s="154"/>
      <c r="G10" s="154"/>
      <c r="H10" s="154"/>
      <c r="I10" s="154"/>
      <c r="J10" s="154">
        <v>4</v>
      </c>
      <c r="K10" s="154"/>
      <c r="L10" s="154"/>
      <c r="M10" s="154"/>
      <c r="N10" s="154"/>
      <c r="O10" s="154"/>
      <c r="P10" s="154"/>
      <c r="Q10" s="154"/>
      <c r="R10" s="353">
        <f t="shared" si="1"/>
        <v>4</v>
      </c>
    </row>
    <row r="11" spans="1:18" ht="15">
      <c r="A11" s="161" t="s">
        <v>289</v>
      </c>
      <c r="B11" s="161"/>
      <c r="C11" s="161"/>
      <c r="D11" s="161"/>
      <c r="E11" s="154"/>
      <c r="F11" s="154"/>
      <c r="G11" s="154"/>
      <c r="H11" s="154"/>
      <c r="I11" s="154"/>
      <c r="J11" s="154"/>
      <c r="K11" s="154">
        <v>10</v>
      </c>
      <c r="L11" s="154"/>
      <c r="M11" s="154"/>
      <c r="N11" s="154"/>
      <c r="O11" s="154"/>
      <c r="P11" s="154"/>
      <c r="Q11" s="154">
        <v>4</v>
      </c>
      <c r="R11" s="150">
        <f t="shared" si="1"/>
        <v>14</v>
      </c>
    </row>
    <row r="12" spans="1:18" ht="15">
      <c r="A12" s="160" t="s">
        <v>268</v>
      </c>
      <c r="B12" s="160"/>
      <c r="C12" s="160"/>
      <c r="D12" s="160"/>
      <c r="E12" s="154">
        <v>32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0">
        <f t="shared" si="1"/>
        <v>32</v>
      </c>
    </row>
    <row r="13" spans="1:18" ht="15">
      <c r="A13" s="161" t="s">
        <v>288</v>
      </c>
      <c r="B13" s="161"/>
      <c r="C13" s="161"/>
      <c r="D13" s="161"/>
      <c r="E13" s="154"/>
      <c r="F13" s="154"/>
      <c r="G13" s="154"/>
      <c r="H13" s="154">
        <v>12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0">
        <f t="shared" si="1"/>
        <v>12</v>
      </c>
    </row>
    <row r="14" spans="1:18" ht="15">
      <c r="A14" s="161" t="s">
        <v>287</v>
      </c>
      <c r="B14" s="161"/>
      <c r="C14" s="161"/>
      <c r="D14" s="161"/>
      <c r="E14" s="154"/>
      <c r="F14" s="154"/>
      <c r="G14" s="154"/>
      <c r="H14" s="154"/>
      <c r="I14" s="154"/>
      <c r="J14" s="154"/>
      <c r="K14" s="154"/>
      <c r="L14" s="154">
        <v>2</v>
      </c>
      <c r="M14" s="154">
        <v>2</v>
      </c>
      <c r="N14" s="154">
        <v>4</v>
      </c>
      <c r="O14" s="154">
        <v>2</v>
      </c>
      <c r="P14" s="154"/>
      <c r="Q14" s="154">
        <v>2</v>
      </c>
      <c r="R14" s="150">
        <f t="shared" si="1"/>
        <v>12</v>
      </c>
    </row>
    <row r="15" spans="1:18" ht="15">
      <c r="A15" s="162" t="s">
        <v>444</v>
      </c>
      <c r="B15" s="161"/>
      <c r="C15" s="161"/>
      <c r="D15" s="161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>
        <v>12</v>
      </c>
      <c r="Q15" s="154"/>
      <c r="R15" s="150">
        <f t="shared" si="1"/>
        <v>12</v>
      </c>
    </row>
    <row r="16" spans="1:18" ht="15">
      <c r="A16" s="162" t="s">
        <v>450</v>
      </c>
      <c r="B16" s="161"/>
      <c r="C16" s="161"/>
      <c r="D16" s="161"/>
      <c r="E16" s="154"/>
      <c r="F16" s="154"/>
      <c r="G16" s="154">
        <v>40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0">
        <f t="shared" si="1"/>
        <v>40</v>
      </c>
    </row>
    <row r="17" spans="1:18" ht="15">
      <c r="A17" s="161" t="s">
        <v>274</v>
      </c>
      <c r="B17" s="161"/>
      <c r="C17" s="161"/>
      <c r="D17" s="161"/>
      <c r="E17" s="154"/>
      <c r="F17" s="154"/>
      <c r="G17" s="154"/>
      <c r="H17" s="154"/>
      <c r="I17" s="154"/>
      <c r="J17" s="154"/>
      <c r="K17" s="154"/>
      <c r="L17" s="154">
        <v>12</v>
      </c>
      <c r="M17" s="154"/>
      <c r="N17" s="154"/>
      <c r="O17" s="154">
        <v>2</v>
      </c>
      <c r="P17" s="154">
        <v>12</v>
      </c>
      <c r="Q17" s="154"/>
      <c r="R17" s="150">
        <f t="shared" si="1"/>
        <v>26</v>
      </c>
    </row>
    <row r="18" spans="1:18" ht="15">
      <c r="A18" s="161" t="s">
        <v>445</v>
      </c>
      <c r="B18" s="161"/>
      <c r="C18" s="161"/>
      <c r="D18" s="161"/>
      <c r="E18" s="154"/>
      <c r="F18" s="154"/>
      <c r="G18" s="154"/>
      <c r="H18" s="154"/>
      <c r="I18" s="154"/>
      <c r="J18" s="154">
        <v>16</v>
      </c>
      <c r="K18" s="154"/>
      <c r="L18" s="154"/>
      <c r="M18" s="154"/>
      <c r="N18" s="154"/>
      <c r="O18" s="154"/>
      <c r="P18" s="154"/>
      <c r="Q18" s="154"/>
      <c r="R18" s="150">
        <f t="shared" si="1"/>
        <v>16</v>
      </c>
    </row>
    <row r="19" spans="1:18" ht="15">
      <c r="A19" s="161" t="s">
        <v>286</v>
      </c>
      <c r="B19" s="161"/>
      <c r="C19" s="161"/>
      <c r="D19" s="161"/>
      <c r="E19" s="154"/>
      <c r="F19" s="154"/>
      <c r="G19" s="154"/>
      <c r="H19" s="154"/>
      <c r="I19" s="154"/>
      <c r="J19" s="154"/>
      <c r="K19" s="154"/>
      <c r="L19" s="154"/>
      <c r="M19" s="154">
        <v>12</v>
      </c>
      <c r="N19" s="154">
        <v>12</v>
      </c>
      <c r="O19" s="154"/>
      <c r="P19" s="154"/>
      <c r="Q19" s="154"/>
      <c r="R19" s="150">
        <f t="shared" si="1"/>
        <v>24</v>
      </c>
    </row>
    <row r="20" spans="1:27" ht="15">
      <c r="A20" s="161" t="s">
        <v>283</v>
      </c>
      <c r="B20" s="161"/>
      <c r="C20" s="161"/>
      <c r="D20" s="161"/>
      <c r="E20" s="154"/>
      <c r="F20" s="154"/>
      <c r="G20" s="154"/>
      <c r="H20" s="154"/>
      <c r="I20" s="154"/>
      <c r="J20" s="154"/>
      <c r="K20" s="154"/>
      <c r="L20" s="154"/>
      <c r="M20" s="154">
        <v>4</v>
      </c>
      <c r="N20" s="154">
        <v>2</v>
      </c>
      <c r="O20" s="154">
        <v>4</v>
      </c>
      <c r="P20" s="154">
        <v>4</v>
      </c>
      <c r="Q20" s="154">
        <v>4</v>
      </c>
      <c r="R20" s="150">
        <f t="shared" si="1"/>
        <v>18</v>
      </c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7" ht="15">
      <c r="A21" s="161" t="s">
        <v>451</v>
      </c>
      <c r="B21" s="161"/>
      <c r="C21" s="161"/>
      <c r="D21" s="161"/>
      <c r="E21" s="154"/>
      <c r="F21" s="154"/>
      <c r="G21" s="154"/>
      <c r="H21" s="154"/>
      <c r="I21" s="154"/>
      <c r="J21" s="154">
        <v>2</v>
      </c>
      <c r="K21" s="154"/>
      <c r="L21" s="154"/>
      <c r="M21" s="154"/>
      <c r="N21" s="154"/>
      <c r="O21" s="154"/>
      <c r="P21" s="154"/>
      <c r="Q21" s="154"/>
      <c r="R21" s="150">
        <f t="shared" si="1"/>
        <v>2</v>
      </c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ht="15">
      <c r="A22" s="161" t="s">
        <v>295</v>
      </c>
      <c r="B22" s="161"/>
      <c r="C22" s="161"/>
      <c r="D22" s="161"/>
      <c r="E22" s="154"/>
      <c r="F22" s="154"/>
      <c r="G22" s="154"/>
      <c r="H22" s="154"/>
      <c r="I22" s="154"/>
      <c r="J22" s="154">
        <v>12</v>
      </c>
      <c r="K22" s="154"/>
      <c r="L22" s="154"/>
      <c r="M22" s="154"/>
      <c r="N22" s="154"/>
      <c r="O22" s="154"/>
      <c r="P22" s="154"/>
      <c r="Q22" s="154">
        <v>12</v>
      </c>
      <c r="R22" s="150">
        <f t="shared" si="1"/>
        <v>24</v>
      </c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ht="15">
      <c r="A23" s="161" t="s">
        <v>449</v>
      </c>
      <c r="B23" s="161"/>
      <c r="C23" s="161"/>
      <c r="D23" s="161">
        <v>20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0">
        <f t="shared" si="1"/>
        <v>20</v>
      </c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15">
      <c r="A24" s="161" t="s">
        <v>441</v>
      </c>
      <c r="B24" s="161"/>
      <c r="C24" s="161"/>
      <c r="D24" s="161"/>
      <c r="E24" s="154"/>
      <c r="F24" s="154"/>
      <c r="G24" s="154"/>
      <c r="H24" s="154">
        <v>16</v>
      </c>
      <c r="I24" s="154"/>
      <c r="J24" s="154"/>
      <c r="K24" s="154"/>
      <c r="L24" s="154">
        <v>12</v>
      </c>
      <c r="M24" s="154"/>
      <c r="N24" s="154"/>
      <c r="O24" s="154"/>
      <c r="P24" s="154"/>
      <c r="Q24" s="154"/>
      <c r="R24" s="150">
        <f t="shared" si="1"/>
        <v>28</v>
      </c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15">
      <c r="A25" s="161" t="s">
        <v>269</v>
      </c>
      <c r="B25" s="161">
        <v>32</v>
      </c>
      <c r="C25" s="161"/>
      <c r="D25" s="161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0">
        <f t="shared" si="1"/>
        <v>32</v>
      </c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1:27" ht="15">
      <c r="A26" s="161" t="s">
        <v>446</v>
      </c>
      <c r="B26" s="161"/>
      <c r="C26" s="161"/>
      <c r="D26" s="161"/>
      <c r="E26" s="154"/>
      <c r="F26" s="154"/>
      <c r="G26" s="154"/>
      <c r="H26" s="154">
        <v>2</v>
      </c>
      <c r="I26" s="154"/>
      <c r="J26" s="154">
        <v>2</v>
      </c>
      <c r="K26" s="154"/>
      <c r="L26" s="154">
        <v>2</v>
      </c>
      <c r="M26" s="154">
        <v>2</v>
      </c>
      <c r="N26" s="154">
        <v>4</v>
      </c>
      <c r="O26" s="154">
        <v>2</v>
      </c>
      <c r="P26" s="154">
        <v>2</v>
      </c>
      <c r="Q26" s="154"/>
      <c r="R26" s="150">
        <f t="shared" si="1"/>
        <v>16</v>
      </c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1:27" ht="15">
      <c r="A27" s="161" t="s">
        <v>277</v>
      </c>
      <c r="B27" s="161"/>
      <c r="C27" s="161"/>
      <c r="D27" s="161"/>
      <c r="E27" s="154"/>
      <c r="F27" s="154"/>
      <c r="G27" s="154"/>
      <c r="H27" s="154">
        <v>2</v>
      </c>
      <c r="I27" s="154">
        <v>2</v>
      </c>
      <c r="J27" s="154">
        <v>2</v>
      </c>
      <c r="K27" s="154"/>
      <c r="L27" s="154"/>
      <c r="M27" s="154"/>
      <c r="N27" s="154"/>
      <c r="O27" s="154"/>
      <c r="P27" s="154"/>
      <c r="Q27" s="154"/>
      <c r="R27" s="150">
        <f t="shared" si="1"/>
        <v>6</v>
      </c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1:27" ht="15">
      <c r="A28" s="161" t="s">
        <v>282</v>
      </c>
      <c r="B28" s="161"/>
      <c r="C28" s="161"/>
      <c r="D28" s="161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>
        <v>12</v>
      </c>
      <c r="R28" s="150">
        <f t="shared" si="1"/>
        <v>12</v>
      </c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1:27" ht="15">
      <c r="A29" s="161" t="s">
        <v>442</v>
      </c>
      <c r="B29" s="161"/>
      <c r="C29" s="161"/>
      <c r="D29" s="161"/>
      <c r="E29" s="154"/>
      <c r="F29" s="154"/>
      <c r="G29" s="154"/>
      <c r="H29" s="154"/>
      <c r="I29" s="154"/>
      <c r="J29" s="154"/>
      <c r="K29" s="154"/>
      <c r="L29" s="154"/>
      <c r="M29" s="154">
        <v>12</v>
      </c>
      <c r="N29" s="154">
        <v>12</v>
      </c>
      <c r="O29" s="154"/>
      <c r="P29" s="154"/>
      <c r="Q29" s="154"/>
      <c r="R29" s="150">
        <f t="shared" si="1"/>
        <v>24</v>
      </c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1:27" ht="15">
      <c r="A30" s="161" t="s">
        <v>280</v>
      </c>
      <c r="B30" s="161"/>
      <c r="C30" s="161"/>
      <c r="D30" s="161"/>
      <c r="E30" s="154"/>
      <c r="F30" s="154"/>
      <c r="G30" s="154"/>
      <c r="H30" s="154"/>
      <c r="I30" s="154"/>
      <c r="J30" s="154"/>
      <c r="K30" s="154"/>
      <c r="L30" s="154">
        <v>4</v>
      </c>
      <c r="M30" s="154"/>
      <c r="N30" s="154"/>
      <c r="O30" s="154"/>
      <c r="P30" s="154"/>
      <c r="Q30" s="154"/>
      <c r="R30" s="150">
        <f>SUM(B30:Q30)</f>
        <v>4</v>
      </c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1:27" ht="15">
      <c r="A31" s="162" t="s">
        <v>452</v>
      </c>
      <c r="B31" s="162"/>
      <c r="C31" s="162"/>
      <c r="D31" s="162"/>
      <c r="E31" s="154"/>
      <c r="F31" s="154"/>
      <c r="G31" s="154"/>
      <c r="H31" s="154"/>
      <c r="I31" s="154"/>
      <c r="J31" s="154"/>
      <c r="K31" s="154"/>
      <c r="L31" s="154">
        <v>2</v>
      </c>
      <c r="M31" s="154">
        <v>2</v>
      </c>
      <c r="N31" s="154">
        <v>2</v>
      </c>
      <c r="O31" s="154">
        <v>2</v>
      </c>
      <c r="P31" s="154">
        <v>2</v>
      </c>
      <c r="Q31" s="154"/>
      <c r="R31" s="150">
        <f t="shared" si="1"/>
        <v>10</v>
      </c>
      <c r="S31" s="149"/>
      <c r="T31" s="148"/>
      <c r="U31" s="148"/>
      <c r="V31" s="148"/>
      <c r="W31" s="148"/>
      <c r="X31" s="148"/>
      <c r="Y31" s="148"/>
      <c r="Z31" s="148"/>
      <c r="AA31" s="148"/>
    </row>
    <row r="32" spans="1:27" ht="15">
      <c r="A32" s="162" t="s">
        <v>275</v>
      </c>
      <c r="B32" s="162"/>
      <c r="C32" s="162"/>
      <c r="D32" s="162"/>
      <c r="E32" s="154"/>
      <c r="F32" s="154">
        <v>4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>
        <v>4</v>
      </c>
      <c r="R32" s="150">
        <f t="shared" si="1"/>
        <v>8</v>
      </c>
      <c r="S32" s="152"/>
      <c r="T32" s="151"/>
      <c r="U32" s="151"/>
      <c r="V32" s="151"/>
      <c r="W32" s="151"/>
      <c r="X32" s="151"/>
      <c r="Y32" s="151"/>
      <c r="Z32" s="151"/>
      <c r="AA32" s="151"/>
    </row>
    <row r="33" spans="1:27" ht="15">
      <c r="A33" s="161" t="s">
        <v>279</v>
      </c>
      <c r="B33" s="161"/>
      <c r="C33" s="161"/>
      <c r="D33" s="161"/>
      <c r="E33" s="154"/>
      <c r="F33" s="154"/>
      <c r="G33" s="154"/>
      <c r="H33" s="154"/>
      <c r="I33" s="154"/>
      <c r="J33" s="154"/>
      <c r="K33" s="154">
        <v>24</v>
      </c>
      <c r="L33" s="154"/>
      <c r="M33" s="154"/>
      <c r="N33" s="154"/>
      <c r="O33" s="154"/>
      <c r="P33" s="154"/>
      <c r="Q33" s="154"/>
      <c r="R33" s="150">
        <f t="shared" si="1"/>
        <v>24</v>
      </c>
      <c r="S33" s="152"/>
      <c r="T33" s="151"/>
      <c r="U33" s="151"/>
      <c r="V33" s="151"/>
      <c r="W33" s="151"/>
      <c r="X33" s="151"/>
      <c r="Y33" s="151"/>
      <c r="Z33" s="151"/>
      <c r="AA33" s="151"/>
    </row>
    <row r="34" spans="1:27" ht="15">
      <c r="A34" s="161" t="s">
        <v>291</v>
      </c>
      <c r="B34" s="161"/>
      <c r="C34" s="161"/>
      <c r="D34" s="161"/>
      <c r="E34" s="154"/>
      <c r="F34" s="154"/>
      <c r="G34" s="154"/>
      <c r="H34" s="154"/>
      <c r="I34" s="154">
        <v>4</v>
      </c>
      <c r="J34" s="154"/>
      <c r="K34" s="154">
        <v>4</v>
      </c>
      <c r="L34" s="154"/>
      <c r="M34" s="154"/>
      <c r="N34" s="154"/>
      <c r="O34" s="154"/>
      <c r="P34" s="154"/>
      <c r="Q34" s="154"/>
      <c r="R34" s="150">
        <f t="shared" si="1"/>
        <v>8</v>
      </c>
      <c r="S34" s="152"/>
      <c r="T34" s="151"/>
      <c r="U34" s="151"/>
      <c r="V34" s="151"/>
      <c r="W34" s="151"/>
      <c r="X34" s="151"/>
      <c r="Y34" s="151"/>
      <c r="Z34" s="151"/>
      <c r="AA34" s="151"/>
    </row>
    <row r="35" spans="1:27" ht="15">
      <c r="A35" s="161" t="s">
        <v>273</v>
      </c>
      <c r="B35" s="161"/>
      <c r="C35" s="161">
        <v>20</v>
      </c>
      <c r="D35" s="161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0">
        <f t="shared" si="1"/>
        <v>20</v>
      </c>
      <c r="S35" s="152"/>
      <c r="T35" s="151"/>
      <c r="U35" s="151"/>
      <c r="V35" s="151"/>
      <c r="W35" s="151"/>
      <c r="X35" s="151"/>
      <c r="Y35" s="151"/>
      <c r="Z35" s="151"/>
      <c r="AA35" s="151"/>
    </row>
    <row r="36" spans="1:27" ht="15">
      <c r="A36" s="162" t="s">
        <v>276</v>
      </c>
      <c r="B36" s="162"/>
      <c r="C36" s="162"/>
      <c r="D36" s="162"/>
      <c r="E36" s="154"/>
      <c r="F36" s="154"/>
      <c r="G36" s="154"/>
      <c r="H36" s="154">
        <v>4</v>
      </c>
      <c r="I36" s="154"/>
      <c r="J36" s="154"/>
      <c r="K36" s="154"/>
      <c r="L36" s="154">
        <v>4</v>
      </c>
      <c r="M36" s="154">
        <v>4</v>
      </c>
      <c r="N36" s="154"/>
      <c r="O36" s="154"/>
      <c r="P36" s="154">
        <v>6</v>
      </c>
      <c r="Q36" s="154">
        <v>6</v>
      </c>
      <c r="R36" s="150">
        <f t="shared" si="1"/>
        <v>24</v>
      </c>
      <c r="S36" s="152"/>
      <c r="T36" s="151"/>
      <c r="U36" s="151"/>
      <c r="V36" s="151"/>
      <c r="W36" s="151"/>
      <c r="X36" s="151"/>
      <c r="Y36" s="151"/>
      <c r="Z36" s="151"/>
      <c r="AA36" s="151"/>
    </row>
    <row r="37" spans="1:27" ht="15">
      <c r="A37" s="161" t="s">
        <v>293</v>
      </c>
      <c r="B37" s="161"/>
      <c r="C37" s="161"/>
      <c r="D37" s="161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>
        <v>12</v>
      </c>
      <c r="P37" s="154"/>
      <c r="Q37" s="154"/>
      <c r="R37" s="150">
        <f t="shared" si="1"/>
        <v>12</v>
      </c>
      <c r="S37" s="152"/>
      <c r="T37" s="151"/>
      <c r="U37" s="151"/>
      <c r="V37" s="151"/>
      <c r="W37" s="151"/>
      <c r="X37" s="151"/>
      <c r="Y37" s="151"/>
      <c r="Z37" s="151"/>
      <c r="AA37" s="151"/>
    </row>
    <row r="38" spans="1:27" ht="15">
      <c r="A38" s="161" t="s">
        <v>281</v>
      </c>
      <c r="B38" s="161"/>
      <c r="C38" s="161"/>
      <c r="D38" s="161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>
        <v>16</v>
      </c>
      <c r="P38" s="154"/>
      <c r="Q38" s="154"/>
      <c r="R38" s="150">
        <f t="shared" si="1"/>
        <v>16</v>
      </c>
      <c r="S38" s="152"/>
      <c r="T38" s="151"/>
      <c r="U38" s="151"/>
      <c r="V38" s="151"/>
      <c r="W38" s="151"/>
      <c r="X38" s="151"/>
      <c r="Y38" s="151"/>
      <c r="Z38" s="151"/>
      <c r="AA38" s="151"/>
    </row>
    <row r="39" spans="1:27" ht="15">
      <c r="A39" s="161" t="s">
        <v>278</v>
      </c>
      <c r="B39" s="161"/>
      <c r="C39" s="161">
        <v>4</v>
      </c>
      <c r="D39" s="161"/>
      <c r="E39" s="154"/>
      <c r="F39" s="154"/>
      <c r="G39" s="154"/>
      <c r="H39" s="154">
        <v>2</v>
      </c>
      <c r="I39" s="154">
        <v>2</v>
      </c>
      <c r="J39" s="154"/>
      <c r="K39" s="154"/>
      <c r="L39" s="154"/>
      <c r="M39" s="154"/>
      <c r="N39" s="154"/>
      <c r="O39" s="154"/>
      <c r="P39" s="154"/>
      <c r="Q39" s="154"/>
      <c r="R39" s="150">
        <f t="shared" si="1"/>
        <v>8</v>
      </c>
      <c r="S39" s="152"/>
      <c r="T39" s="151"/>
      <c r="U39" s="151"/>
      <c r="V39" s="151"/>
      <c r="W39" s="151"/>
      <c r="X39" s="151"/>
      <c r="Y39" s="151"/>
      <c r="Z39" s="151"/>
      <c r="AA39" s="151"/>
    </row>
    <row r="40" spans="1:27" ht="15">
      <c r="A40" s="161" t="s">
        <v>290</v>
      </c>
      <c r="B40" s="161"/>
      <c r="C40" s="161"/>
      <c r="D40" s="161"/>
      <c r="E40" s="154"/>
      <c r="F40" s="154"/>
      <c r="G40" s="154"/>
      <c r="H40" s="154"/>
      <c r="I40" s="154">
        <v>12</v>
      </c>
      <c r="J40" s="154"/>
      <c r="K40" s="154"/>
      <c r="L40" s="154"/>
      <c r="M40" s="154"/>
      <c r="N40" s="154"/>
      <c r="O40" s="154"/>
      <c r="P40" s="154"/>
      <c r="Q40" s="154"/>
      <c r="R40" s="150">
        <f t="shared" si="1"/>
        <v>12</v>
      </c>
      <c r="S40" s="152"/>
      <c r="T40" s="151"/>
      <c r="U40" s="151"/>
      <c r="V40" s="151"/>
      <c r="W40" s="151"/>
      <c r="X40" s="151"/>
      <c r="Y40" s="151"/>
      <c r="Z40" s="151"/>
      <c r="AA40" s="151"/>
    </row>
    <row r="41" spans="1:27" ht="15">
      <c r="A41" s="161" t="s">
        <v>294</v>
      </c>
      <c r="B41" s="161"/>
      <c r="C41" s="161"/>
      <c r="D41" s="161"/>
      <c r="E41" s="154"/>
      <c r="F41" s="154"/>
      <c r="G41" s="154"/>
      <c r="H41" s="154"/>
      <c r="I41" s="154"/>
      <c r="J41" s="154"/>
      <c r="K41" s="154"/>
      <c r="L41" s="154"/>
      <c r="M41" s="154"/>
      <c r="N41" s="154">
        <v>2</v>
      </c>
      <c r="O41" s="154"/>
      <c r="P41" s="154"/>
      <c r="Q41" s="154"/>
      <c r="R41" s="150">
        <f t="shared" si="1"/>
        <v>2</v>
      </c>
      <c r="S41" s="152"/>
      <c r="T41" s="151"/>
      <c r="U41" s="151"/>
      <c r="V41" s="151"/>
      <c r="W41" s="151"/>
      <c r="X41" s="151"/>
      <c r="Y41" s="151"/>
      <c r="Z41" s="151"/>
      <c r="AA41" s="151"/>
    </row>
    <row r="42" spans="1:27" ht="15">
      <c r="A42" s="161" t="s">
        <v>271</v>
      </c>
      <c r="B42" s="161"/>
      <c r="C42" s="161"/>
      <c r="D42" s="161"/>
      <c r="E42" s="154"/>
      <c r="F42" s="154">
        <v>12</v>
      </c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0">
        <f t="shared" si="1"/>
        <v>12</v>
      </c>
      <c r="S42" s="152"/>
      <c r="T42" s="151"/>
      <c r="U42" s="151"/>
      <c r="V42" s="151"/>
      <c r="W42" s="151"/>
      <c r="X42" s="151"/>
      <c r="Y42" s="151"/>
      <c r="Z42" s="151"/>
      <c r="AA42" s="151"/>
    </row>
    <row r="43" spans="1:27" ht="15">
      <c r="A43" s="161" t="s">
        <v>292</v>
      </c>
      <c r="B43" s="161"/>
      <c r="C43" s="161"/>
      <c r="D43" s="161"/>
      <c r="E43" s="154"/>
      <c r="F43" s="154"/>
      <c r="G43" s="154"/>
      <c r="H43" s="154"/>
      <c r="I43" s="154"/>
      <c r="J43" s="154">
        <v>2</v>
      </c>
      <c r="K43" s="154"/>
      <c r="L43" s="154"/>
      <c r="M43" s="154"/>
      <c r="N43" s="154">
        <v>2</v>
      </c>
      <c r="O43" s="154"/>
      <c r="P43" s="154"/>
      <c r="Q43" s="154"/>
      <c r="R43" s="150">
        <f t="shared" si="1"/>
        <v>4</v>
      </c>
      <c r="S43" s="152"/>
      <c r="T43" s="151"/>
      <c r="U43" s="151"/>
      <c r="V43" s="151"/>
      <c r="W43" s="151"/>
      <c r="X43" s="151"/>
      <c r="Y43" s="151"/>
      <c r="Z43" s="151"/>
      <c r="AA43" s="151"/>
    </row>
    <row r="44" spans="1:27" ht="15">
      <c r="A44" s="161" t="s">
        <v>284</v>
      </c>
      <c r="B44" s="161"/>
      <c r="C44" s="161"/>
      <c r="D44" s="161"/>
      <c r="E44" s="154"/>
      <c r="F44" s="154"/>
      <c r="G44" s="154"/>
      <c r="H44" s="154">
        <v>2</v>
      </c>
      <c r="I44" s="154">
        <v>2</v>
      </c>
      <c r="J44" s="154"/>
      <c r="K44" s="154">
        <v>2</v>
      </c>
      <c r="L44" s="154">
        <v>2</v>
      </c>
      <c r="M44" s="154">
        <v>2</v>
      </c>
      <c r="N44" s="154"/>
      <c r="O44" s="154"/>
      <c r="P44" s="154">
        <v>2</v>
      </c>
      <c r="Q44" s="154">
        <v>4</v>
      </c>
      <c r="R44" s="150">
        <f t="shared" si="1"/>
        <v>16</v>
      </c>
      <c r="S44" s="152"/>
      <c r="T44" s="151"/>
      <c r="U44" s="151"/>
      <c r="V44" s="151"/>
      <c r="W44" s="151"/>
      <c r="X44" s="151"/>
      <c r="Y44" s="151"/>
      <c r="Z44" s="151"/>
      <c r="AA44" s="151"/>
    </row>
    <row r="45" spans="1:27" ht="15">
      <c r="A45" s="161"/>
      <c r="B45" s="161"/>
      <c r="C45" s="161"/>
      <c r="D45" s="161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0">
        <f t="shared" si="1"/>
        <v>0</v>
      </c>
      <c r="S45" s="152"/>
      <c r="T45" s="151"/>
      <c r="U45" s="151"/>
      <c r="V45" s="151"/>
      <c r="W45" s="151"/>
      <c r="X45" s="151"/>
      <c r="Y45" s="151"/>
      <c r="Z45" s="151"/>
      <c r="AA45" s="151"/>
    </row>
    <row r="46" spans="1:27" ht="15">
      <c r="A46" s="162"/>
      <c r="B46" s="262">
        <f aca="true" t="shared" si="2" ref="B46:G46">SUM(B6:B44)</f>
        <v>32</v>
      </c>
      <c r="C46" s="262">
        <f t="shared" si="2"/>
        <v>32</v>
      </c>
      <c r="D46" s="262">
        <f t="shared" si="2"/>
        <v>32</v>
      </c>
      <c r="E46" s="262">
        <f t="shared" si="2"/>
        <v>32</v>
      </c>
      <c r="F46" s="262">
        <f t="shared" si="2"/>
        <v>40</v>
      </c>
      <c r="G46" s="262">
        <f t="shared" si="2"/>
        <v>40</v>
      </c>
      <c r="H46" s="262">
        <f aca="true" t="shared" si="3" ref="H46:Q46">SUM(H6:H44)</f>
        <v>40</v>
      </c>
      <c r="I46" s="262">
        <f t="shared" si="3"/>
        <v>40</v>
      </c>
      <c r="J46" s="262">
        <f t="shared" si="3"/>
        <v>40</v>
      </c>
      <c r="K46" s="262">
        <f t="shared" si="3"/>
        <v>40</v>
      </c>
      <c r="L46" s="262">
        <f t="shared" si="3"/>
        <v>40</v>
      </c>
      <c r="M46" s="262">
        <f t="shared" si="3"/>
        <v>40</v>
      </c>
      <c r="N46" s="262">
        <f t="shared" si="3"/>
        <v>40</v>
      </c>
      <c r="O46" s="262">
        <f t="shared" si="3"/>
        <v>40</v>
      </c>
      <c r="P46" s="262">
        <f t="shared" si="3"/>
        <v>40</v>
      </c>
      <c r="Q46" s="262">
        <f t="shared" si="3"/>
        <v>48</v>
      </c>
      <c r="R46" s="263">
        <f t="shared" si="1"/>
        <v>616</v>
      </c>
      <c r="S46" s="152"/>
      <c r="T46" s="151"/>
      <c r="U46" s="151"/>
      <c r="V46" s="151"/>
      <c r="W46" s="151"/>
      <c r="X46" s="151"/>
      <c r="Y46" s="151"/>
      <c r="Z46" s="151"/>
      <c r="AA46" s="151"/>
    </row>
    <row r="47" spans="1:27" ht="15">
      <c r="A47" s="148"/>
      <c r="B47" s="153">
        <v>8</v>
      </c>
      <c r="C47" s="153">
        <v>8</v>
      </c>
      <c r="D47" s="153">
        <v>8</v>
      </c>
      <c r="E47" s="153">
        <v>8</v>
      </c>
      <c r="F47" s="153">
        <v>10</v>
      </c>
      <c r="G47" s="153">
        <v>10</v>
      </c>
      <c r="H47" s="153">
        <v>10</v>
      </c>
      <c r="I47" s="153">
        <v>10</v>
      </c>
      <c r="J47" s="153">
        <v>10</v>
      </c>
      <c r="K47" s="153">
        <v>10</v>
      </c>
      <c r="L47" s="153">
        <v>10</v>
      </c>
      <c r="M47" s="153">
        <v>10</v>
      </c>
      <c r="N47" s="153">
        <v>10</v>
      </c>
      <c r="O47" s="153">
        <v>10</v>
      </c>
      <c r="P47" s="153">
        <v>10</v>
      </c>
      <c r="Q47" s="153">
        <v>12</v>
      </c>
      <c r="R47" s="153">
        <v>100.5</v>
      </c>
      <c r="S47" s="152"/>
      <c r="T47" s="151"/>
      <c r="U47" s="151"/>
      <c r="V47" s="151"/>
      <c r="W47" s="151"/>
      <c r="X47" s="151"/>
      <c r="Y47" s="151"/>
      <c r="Z47" s="151"/>
      <c r="AA47" s="151"/>
    </row>
    <row r="48" spans="1:27" ht="1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48"/>
      <c r="L48" s="148"/>
      <c r="M48" s="148"/>
      <c r="N48" s="148"/>
      <c r="O48" s="148"/>
      <c r="P48" s="148"/>
      <c r="Q48" s="148"/>
      <c r="R48" s="148"/>
      <c r="S48" s="151"/>
      <c r="T48" s="151"/>
      <c r="U48" s="151"/>
      <c r="V48" s="151"/>
      <c r="W48" s="151"/>
      <c r="X48" s="151"/>
      <c r="Y48" s="151"/>
      <c r="Z48" s="151"/>
      <c r="AA48" s="151"/>
    </row>
    <row r="49" spans="1:27" ht="1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48"/>
      <c r="L49" s="148"/>
      <c r="M49" s="148"/>
      <c r="N49" s="148"/>
      <c r="O49" s="148"/>
      <c r="P49" s="148"/>
      <c r="Q49" s="148"/>
      <c r="R49" s="148"/>
      <c r="S49" s="151"/>
      <c r="T49" s="151"/>
      <c r="U49" s="151"/>
      <c r="V49" s="151"/>
      <c r="W49" s="151"/>
      <c r="X49" s="151"/>
      <c r="Y49" s="151"/>
      <c r="Z49" s="151"/>
      <c r="AA49" s="151"/>
    </row>
    <row r="50" spans="1:27" ht="1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48"/>
      <c r="L50" s="148"/>
      <c r="M50" s="148"/>
      <c r="N50" s="148"/>
      <c r="O50" s="148"/>
      <c r="P50" s="148"/>
      <c r="Q50" s="148"/>
      <c r="R50" s="148"/>
      <c r="S50" s="151"/>
      <c r="T50" s="151"/>
      <c r="U50" s="151"/>
      <c r="V50" s="151"/>
      <c r="W50" s="151"/>
      <c r="X50" s="151"/>
      <c r="Y50" s="151"/>
      <c r="Z50" s="151"/>
      <c r="AA50" s="151"/>
    </row>
    <row r="51" spans="1:27" ht="15">
      <c r="A51" s="159" t="s">
        <v>296</v>
      </c>
      <c r="B51" s="159"/>
      <c r="C51" s="163"/>
      <c r="D51" s="163"/>
      <c r="E51" s="163"/>
      <c r="F51" s="163"/>
      <c r="G51" s="257"/>
      <c r="H51" s="159" t="s">
        <v>297</v>
      </c>
      <c r="I51" s="159"/>
      <c r="J51" s="159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 ht="1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 ht="1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 ht="1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16"/>
  <sheetViews>
    <sheetView tabSelected="1" view="pageBreakPreview" zoomScaleSheetLayoutView="100" zoomScalePageLayoutView="0" workbookViewId="0" topLeftCell="A80">
      <selection activeCell="B88" sqref="B88"/>
    </sheetView>
  </sheetViews>
  <sheetFormatPr defaultColWidth="9.140625" defaultRowHeight="15"/>
  <cols>
    <col min="1" max="1" width="3.7109375" style="0" customWidth="1"/>
    <col min="2" max="2" width="28.57421875" style="0" customWidth="1"/>
    <col min="3" max="3" width="5.140625" style="0" customWidth="1"/>
    <col min="4" max="4" width="7.28125" style="0" customWidth="1"/>
    <col min="5" max="5" width="26.7109375" style="0" customWidth="1"/>
    <col min="6" max="6" width="9.28125" style="0" customWidth="1"/>
    <col min="7" max="7" width="13.7109375" style="0" customWidth="1"/>
  </cols>
  <sheetData>
    <row r="1" spans="1:7" ht="15.75">
      <c r="A1" s="164"/>
      <c r="B1" s="171"/>
      <c r="C1" s="172"/>
      <c r="D1" s="172"/>
      <c r="E1" s="164" t="s">
        <v>298</v>
      </c>
      <c r="F1" s="164"/>
      <c r="G1" s="164"/>
    </row>
    <row r="2" spans="1:7" ht="15.75">
      <c r="A2" s="164"/>
      <c r="B2" s="171"/>
      <c r="C2" s="172"/>
      <c r="D2" s="172"/>
      <c r="E2" s="164" t="s">
        <v>299</v>
      </c>
      <c r="F2" s="173" t="s">
        <v>510</v>
      </c>
      <c r="G2" s="164"/>
    </row>
    <row r="3" spans="1:7" ht="15.75">
      <c r="A3" s="164"/>
      <c r="B3" s="171"/>
      <c r="C3" s="172"/>
      <c r="D3" s="172"/>
      <c r="E3" s="164"/>
      <c r="F3" s="164"/>
      <c r="G3" s="164"/>
    </row>
    <row r="4" spans="1:7" ht="15.75">
      <c r="A4" s="164"/>
      <c r="B4" s="171"/>
      <c r="C4" s="172"/>
      <c r="D4" s="172"/>
      <c r="E4" s="164"/>
      <c r="F4" s="164"/>
      <c r="G4" s="164"/>
    </row>
    <row r="5" spans="1:7" ht="15.75">
      <c r="A5" s="164"/>
      <c r="B5" s="171" t="s">
        <v>566</v>
      </c>
      <c r="C5" s="171"/>
      <c r="D5" s="171"/>
      <c r="E5" s="171"/>
      <c r="F5" s="171"/>
      <c r="G5" s="171"/>
    </row>
    <row r="7" spans="1:7" ht="24.75">
      <c r="A7" s="453"/>
      <c r="B7" s="454" t="s">
        <v>73</v>
      </c>
      <c r="C7" s="454" t="s">
        <v>300</v>
      </c>
      <c r="D7" s="455" t="s">
        <v>301</v>
      </c>
      <c r="E7" s="455" t="s">
        <v>302</v>
      </c>
      <c r="F7" s="456" t="s">
        <v>303</v>
      </c>
      <c r="G7" s="454" t="s">
        <v>304</v>
      </c>
    </row>
    <row r="8" spans="1:7" ht="15">
      <c r="A8" s="457">
        <v>1</v>
      </c>
      <c r="B8" s="460" t="s">
        <v>537</v>
      </c>
      <c r="C8" s="457">
        <v>0</v>
      </c>
      <c r="D8" s="457"/>
      <c r="E8" s="457"/>
      <c r="F8" s="461"/>
      <c r="G8" s="457" t="s">
        <v>318</v>
      </c>
    </row>
    <row r="9" spans="1:7" ht="15">
      <c r="A9" s="457">
        <v>2</v>
      </c>
      <c r="B9" s="458" t="s">
        <v>153</v>
      </c>
      <c r="C9" s="457">
        <v>0.1</v>
      </c>
      <c r="D9" s="470">
        <v>1</v>
      </c>
      <c r="E9" s="457" t="s">
        <v>507</v>
      </c>
      <c r="F9" s="473">
        <v>42368</v>
      </c>
      <c r="G9" s="457" t="s">
        <v>305</v>
      </c>
    </row>
    <row r="10" spans="1:7" ht="15">
      <c r="A10" s="457">
        <v>3</v>
      </c>
      <c r="B10" s="460" t="s">
        <v>168</v>
      </c>
      <c r="C10" s="457">
        <v>0.15</v>
      </c>
      <c r="D10" s="457" t="s">
        <v>306</v>
      </c>
      <c r="E10" s="457" t="s">
        <v>520</v>
      </c>
      <c r="F10" s="461">
        <v>42823</v>
      </c>
      <c r="G10" s="457" t="s">
        <v>305</v>
      </c>
    </row>
    <row r="11" spans="1:7" ht="15">
      <c r="A11" s="457">
        <v>4</v>
      </c>
      <c r="B11" s="460" t="s">
        <v>552</v>
      </c>
      <c r="C11" s="470">
        <v>0</v>
      </c>
      <c r="D11" s="470"/>
      <c r="E11" s="470"/>
      <c r="F11" s="473"/>
      <c r="G11" s="470" t="s">
        <v>305</v>
      </c>
    </row>
    <row r="12" spans="1:7" ht="15">
      <c r="A12" s="457">
        <v>5</v>
      </c>
      <c r="B12" s="458" t="s">
        <v>309</v>
      </c>
      <c r="C12" s="457">
        <v>0.1</v>
      </c>
      <c r="D12" s="470">
        <v>1</v>
      </c>
      <c r="E12" s="457" t="s">
        <v>518</v>
      </c>
      <c r="F12" s="473">
        <v>42368</v>
      </c>
      <c r="G12" s="457" t="s">
        <v>305</v>
      </c>
    </row>
    <row r="13" spans="1:7" ht="15">
      <c r="A13" s="457">
        <v>6</v>
      </c>
      <c r="B13" s="474" t="s">
        <v>230</v>
      </c>
      <c r="C13" s="459">
        <v>0</v>
      </c>
      <c r="D13" s="459"/>
      <c r="E13" s="459"/>
      <c r="F13" s="475"/>
      <c r="G13" s="459" t="s">
        <v>310</v>
      </c>
    </row>
    <row r="14" spans="1:7" ht="15">
      <c r="A14" s="457">
        <v>7</v>
      </c>
      <c r="B14" s="495" t="s">
        <v>192</v>
      </c>
      <c r="C14" s="470">
        <v>0.1</v>
      </c>
      <c r="D14" s="470">
        <v>1</v>
      </c>
      <c r="E14" s="470" t="s">
        <v>545</v>
      </c>
      <c r="F14" s="493">
        <v>43066</v>
      </c>
      <c r="G14" s="470" t="s">
        <v>305</v>
      </c>
    </row>
    <row r="15" spans="1:7" ht="15">
      <c r="A15" s="457">
        <v>8</v>
      </c>
      <c r="B15" s="458" t="s">
        <v>195</v>
      </c>
      <c r="C15" s="457">
        <v>0.1</v>
      </c>
      <c r="D15" s="457">
        <v>1</v>
      </c>
      <c r="E15" s="457" t="s">
        <v>513</v>
      </c>
      <c r="F15" s="463">
        <v>42703</v>
      </c>
      <c r="G15" s="457" t="s">
        <v>311</v>
      </c>
    </row>
    <row r="16" spans="1:7" ht="15">
      <c r="A16" s="457">
        <v>9</v>
      </c>
      <c r="B16" s="460" t="s">
        <v>222</v>
      </c>
      <c r="C16" s="457">
        <v>0.15</v>
      </c>
      <c r="D16" s="457" t="s">
        <v>306</v>
      </c>
      <c r="E16" s="457" t="s">
        <v>515</v>
      </c>
      <c r="F16" s="461">
        <v>42794</v>
      </c>
      <c r="G16" s="457" t="s">
        <v>136</v>
      </c>
    </row>
    <row r="17" spans="1:7" ht="15">
      <c r="A17" s="457">
        <v>10</v>
      </c>
      <c r="B17" s="458" t="s">
        <v>526</v>
      </c>
      <c r="C17" s="457">
        <v>0.05</v>
      </c>
      <c r="D17" s="457">
        <v>2</v>
      </c>
      <c r="E17" s="467" t="s">
        <v>504</v>
      </c>
      <c r="F17" s="461">
        <v>42366</v>
      </c>
      <c r="G17" s="457" t="s">
        <v>305</v>
      </c>
    </row>
    <row r="18" spans="1:7" ht="15">
      <c r="A18" s="457">
        <v>11</v>
      </c>
      <c r="B18" s="458" t="s">
        <v>164</v>
      </c>
      <c r="C18" s="457">
        <v>0.15</v>
      </c>
      <c r="D18" s="457" t="s">
        <v>306</v>
      </c>
      <c r="E18" s="457" t="s">
        <v>519</v>
      </c>
      <c r="F18" s="461">
        <v>42766</v>
      </c>
      <c r="G18" s="457" t="s">
        <v>305</v>
      </c>
    </row>
    <row r="19" spans="1:7" ht="15">
      <c r="A19" s="457">
        <v>12</v>
      </c>
      <c r="B19" s="458" t="s">
        <v>133</v>
      </c>
      <c r="C19" s="457">
        <v>0.1</v>
      </c>
      <c r="D19" s="457">
        <v>1</v>
      </c>
      <c r="E19" s="457" t="s">
        <v>315</v>
      </c>
      <c r="F19" s="461">
        <v>41723</v>
      </c>
      <c r="G19" s="457" t="s">
        <v>308</v>
      </c>
    </row>
    <row r="20" spans="1:7" ht="15">
      <c r="A20" s="457">
        <v>13</v>
      </c>
      <c r="B20" s="483" t="s">
        <v>472</v>
      </c>
      <c r="C20" s="484">
        <v>0</v>
      </c>
      <c r="D20" s="484"/>
      <c r="E20" s="484"/>
      <c r="F20" s="485"/>
      <c r="G20" s="484" t="s">
        <v>318</v>
      </c>
    </row>
    <row r="21" spans="1:7" ht="15">
      <c r="A21" s="457">
        <v>14</v>
      </c>
      <c r="B21" s="474" t="s">
        <v>522</v>
      </c>
      <c r="C21" s="459">
        <v>0</v>
      </c>
      <c r="D21" s="459"/>
      <c r="E21" s="459"/>
      <c r="F21" s="475"/>
      <c r="G21" s="459" t="s">
        <v>305</v>
      </c>
    </row>
    <row r="22" spans="1:7" ht="15">
      <c r="A22" s="457">
        <v>15</v>
      </c>
      <c r="B22" s="458" t="s">
        <v>567</v>
      </c>
      <c r="C22" s="457">
        <v>0.15</v>
      </c>
      <c r="D22" s="457" t="s">
        <v>306</v>
      </c>
      <c r="E22" s="457" t="s">
        <v>568</v>
      </c>
      <c r="F22" s="461">
        <v>42362</v>
      </c>
      <c r="G22" s="457" t="s">
        <v>312</v>
      </c>
    </row>
    <row r="23" spans="1:7" ht="15">
      <c r="A23" s="457">
        <v>16</v>
      </c>
      <c r="B23" s="483" t="s">
        <v>172</v>
      </c>
      <c r="C23" s="484">
        <v>0</v>
      </c>
      <c r="D23" s="484"/>
      <c r="E23" s="484"/>
      <c r="F23" s="486"/>
      <c r="G23" s="484" t="s">
        <v>499</v>
      </c>
    </row>
    <row r="24" spans="1:7" ht="15">
      <c r="A24" s="457">
        <v>17</v>
      </c>
      <c r="B24" s="460" t="s">
        <v>159</v>
      </c>
      <c r="C24" s="489" t="s">
        <v>543</v>
      </c>
      <c r="D24" s="470">
        <v>1</v>
      </c>
      <c r="E24" s="470" t="s">
        <v>541</v>
      </c>
      <c r="F24" s="473">
        <v>43039</v>
      </c>
      <c r="G24" s="470" t="s">
        <v>312</v>
      </c>
    </row>
    <row r="25" spans="1:7" ht="15">
      <c r="A25" s="457">
        <v>18</v>
      </c>
      <c r="B25" s="458" t="s">
        <v>156</v>
      </c>
      <c r="C25" s="457">
        <v>0.1</v>
      </c>
      <c r="D25" s="457">
        <v>1</v>
      </c>
      <c r="E25" s="457" t="s">
        <v>317</v>
      </c>
      <c r="F25" s="461">
        <v>41967</v>
      </c>
      <c r="G25" s="457" t="s">
        <v>312</v>
      </c>
    </row>
    <row r="26" spans="1:7" ht="15">
      <c r="A26" s="457">
        <v>19</v>
      </c>
      <c r="B26" s="458" t="s">
        <v>135</v>
      </c>
      <c r="C26" s="457">
        <v>0.15</v>
      </c>
      <c r="D26" s="457" t="s">
        <v>306</v>
      </c>
      <c r="E26" s="457" t="s">
        <v>520</v>
      </c>
      <c r="F26" s="461">
        <v>42823</v>
      </c>
      <c r="G26" s="457" t="s">
        <v>136</v>
      </c>
    </row>
    <row r="27" spans="1:7" ht="15">
      <c r="A27" s="457">
        <v>20</v>
      </c>
      <c r="B27" s="458" t="s">
        <v>151</v>
      </c>
      <c r="C27" s="489" t="s">
        <v>543</v>
      </c>
      <c r="D27" s="470">
        <v>1</v>
      </c>
      <c r="E27" s="470" t="s">
        <v>541</v>
      </c>
      <c r="F27" s="473">
        <v>43039</v>
      </c>
      <c r="G27" s="457" t="s">
        <v>318</v>
      </c>
    </row>
    <row r="28" spans="1:7" ht="15">
      <c r="A28" s="457">
        <v>21</v>
      </c>
      <c r="B28" s="474" t="s">
        <v>319</v>
      </c>
      <c r="C28" s="459">
        <v>0</v>
      </c>
      <c r="D28" s="459"/>
      <c r="E28" s="459"/>
      <c r="F28" s="475"/>
      <c r="G28" s="459" t="s">
        <v>320</v>
      </c>
    </row>
    <row r="29" spans="1:7" ht="15">
      <c r="A29" s="457">
        <v>22</v>
      </c>
      <c r="B29" s="474" t="s">
        <v>219</v>
      </c>
      <c r="C29" s="459">
        <v>0</v>
      </c>
      <c r="D29" s="459"/>
      <c r="E29" s="459"/>
      <c r="F29" s="475"/>
      <c r="G29" s="459" t="s">
        <v>305</v>
      </c>
    </row>
    <row r="30" spans="1:7" ht="15">
      <c r="A30" s="457">
        <v>23</v>
      </c>
      <c r="B30" s="462" t="s">
        <v>516</v>
      </c>
      <c r="C30" s="457">
        <v>0.05</v>
      </c>
      <c r="D30" s="457">
        <v>2</v>
      </c>
      <c r="E30" s="457" t="s">
        <v>517</v>
      </c>
      <c r="F30" s="464">
        <v>42309</v>
      </c>
      <c r="G30" s="457" t="s">
        <v>305</v>
      </c>
    </row>
    <row r="31" spans="1:7" ht="15">
      <c r="A31" s="457">
        <v>24</v>
      </c>
      <c r="B31" s="487" t="s">
        <v>524</v>
      </c>
      <c r="C31" s="488">
        <v>0</v>
      </c>
      <c r="D31" s="488"/>
      <c r="E31" s="488"/>
      <c r="F31" s="491"/>
      <c r="G31" s="488" t="s">
        <v>312</v>
      </c>
    </row>
    <row r="32" spans="1:7" ht="15">
      <c r="A32" s="457">
        <v>25</v>
      </c>
      <c r="B32" s="460" t="s">
        <v>547</v>
      </c>
      <c r="C32" s="470">
        <v>0</v>
      </c>
      <c r="D32" s="470"/>
      <c r="E32" s="470"/>
      <c r="F32" s="473"/>
      <c r="G32" s="470" t="s">
        <v>155</v>
      </c>
    </row>
    <row r="33" spans="1:7" ht="15">
      <c r="A33" s="457">
        <v>26</v>
      </c>
      <c r="B33" s="483" t="s">
        <v>521</v>
      </c>
      <c r="C33" s="484">
        <v>0</v>
      </c>
      <c r="D33" s="484"/>
      <c r="E33" s="484"/>
      <c r="F33" s="485"/>
      <c r="G33" s="484" t="s">
        <v>204</v>
      </c>
    </row>
    <row r="34" spans="1:7" ht="15">
      <c r="A34" s="457">
        <v>27</v>
      </c>
      <c r="B34" s="458" t="s">
        <v>186</v>
      </c>
      <c r="C34" s="457">
        <v>0.1</v>
      </c>
      <c r="D34" s="457">
        <v>1</v>
      </c>
      <c r="E34" s="457" t="s">
        <v>321</v>
      </c>
      <c r="F34" s="461">
        <v>41695</v>
      </c>
      <c r="G34" s="457" t="s">
        <v>310</v>
      </c>
    </row>
    <row r="35" spans="1:7" ht="15">
      <c r="A35" s="457">
        <v>28</v>
      </c>
      <c r="B35" s="460" t="s">
        <v>569</v>
      </c>
      <c r="C35" s="470">
        <v>0</v>
      </c>
      <c r="D35" s="470"/>
      <c r="E35" s="470"/>
      <c r="F35" s="473"/>
      <c r="G35" s="470" t="s">
        <v>305</v>
      </c>
    </row>
    <row r="36" spans="1:7" ht="15">
      <c r="A36" s="457">
        <v>29</v>
      </c>
      <c r="B36" s="483" t="s">
        <v>206</v>
      </c>
      <c r="C36" s="484">
        <v>0</v>
      </c>
      <c r="D36" s="484"/>
      <c r="E36" s="484"/>
      <c r="F36" s="485"/>
      <c r="G36" s="484" t="s">
        <v>308</v>
      </c>
    </row>
    <row r="37" spans="1:7" ht="15">
      <c r="A37" s="457">
        <v>30</v>
      </c>
      <c r="B37" s="483" t="s">
        <v>544</v>
      </c>
      <c r="C37" s="484">
        <v>0</v>
      </c>
      <c r="D37" s="484"/>
      <c r="E37" s="484"/>
      <c r="F37" s="485"/>
      <c r="G37" s="484" t="s">
        <v>308</v>
      </c>
    </row>
    <row r="38" spans="1:7" ht="15">
      <c r="A38" s="457">
        <v>31</v>
      </c>
      <c r="B38" s="460" t="s">
        <v>207</v>
      </c>
      <c r="C38" s="470">
        <v>0</v>
      </c>
      <c r="D38" s="470"/>
      <c r="E38" s="490"/>
      <c r="F38" s="473"/>
      <c r="G38" s="470" t="s">
        <v>323</v>
      </c>
    </row>
    <row r="39" spans="1:7" ht="15">
      <c r="A39" s="457">
        <v>32</v>
      </c>
      <c r="B39" s="460" t="s">
        <v>175</v>
      </c>
      <c r="C39" s="489" t="s">
        <v>543</v>
      </c>
      <c r="D39" s="470">
        <v>1</v>
      </c>
      <c r="E39" s="470" t="s">
        <v>541</v>
      </c>
      <c r="F39" s="473">
        <v>43039</v>
      </c>
      <c r="G39" s="470" t="s">
        <v>318</v>
      </c>
    </row>
    <row r="40" spans="1:7" ht="15">
      <c r="A40" s="457">
        <v>33</v>
      </c>
      <c r="B40" s="460" t="s">
        <v>551</v>
      </c>
      <c r="C40" s="470">
        <v>0</v>
      </c>
      <c r="D40" s="470"/>
      <c r="E40" s="470"/>
      <c r="F40" s="473"/>
      <c r="G40" s="470" t="s">
        <v>136</v>
      </c>
    </row>
    <row r="41" spans="1:7" ht="15">
      <c r="A41" s="457">
        <v>34</v>
      </c>
      <c r="B41" s="458" t="s">
        <v>171</v>
      </c>
      <c r="C41" s="457">
        <v>0.1</v>
      </c>
      <c r="D41" s="470">
        <v>1</v>
      </c>
      <c r="E41" s="457" t="s">
        <v>508</v>
      </c>
      <c r="F41" s="473">
        <v>42368</v>
      </c>
      <c r="G41" s="457" t="s">
        <v>312</v>
      </c>
    </row>
    <row r="42" spans="1:7" ht="15">
      <c r="A42" s="457">
        <v>35</v>
      </c>
      <c r="B42" s="483" t="s">
        <v>118</v>
      </c>
      <c r="C42" s="484">
        <v>0</v>
      </c>
      <c r="D42" s="484"/>
      <c r="E42" s="484"/>
      <c r="F42" s="485"/>
      <c r="G42" s="484" t="s">
        <v>308</v>
      </c>
    </row>
    <row r="43" spans="1:7" ht="15">
      <c r="A43" s="457">
        <v>36</v>
      </c>
      <c r="B43" s="460" t="s">
        <v>554</v>
      </c>
      <c r="C43" s="470">
        <v>0</v>
      </c>
      <c r="D43" s="470"/>
      <c r="E43" s="470"/>
      <c r="F43" s="473"/>
      <c r="G43" s="470" t="s">
        <v>555</v>
      </c>
    </row>
    <row r="44" spans="1:7" ht="15">
      <c r="A44" s="457">
        <v>37</v>
      </c>
      <c r="B44" s="458" t="s">
        <v>149</v>
      </c>
      <c r="C44" s="457">
        <v>0</v>
      </c>
      <c r="D44" s="457"/>
      <c r="E44" s="457"/>
      <c r="F44" s="461"/>
      <c r="G44" s="457" t="s">
        <v>150</v>
      </c>
    </row>
    <row r="45" spans="1:7" ht="15">
      <c r="A45" s="457">
        <v>38</v>
      </c>
      <c r="B45" s="460" t="s">
        <v>549</v>
      </c>
      <c r="C45" s="470">
        <v>0</v>
      </c>
      <c r="D45" s="470"/>
      <c r="E45" s="470"/>
      <c r="F45" s="473"/>
      <c r="G45" s="470" t="s">
        <v>312</v>
      </c>
    </row>
    <row r="46" spans="1:7" ht="15">
      <c r="A46" s="457">
        <v>39</v>
      </c>
      <c r="B46" s="458" t="s">
        <v>511</v>
      </c>
      <c r="C46" s="457">
        <v>0.15</v>
      </c>
      <c r="D46" s="457" t="s">
        <v>307</v>
      </c>
      <c r="E46" s="457" t="s">
        <v>512</v>
      </c>
      <c r="F46" s="461">
        <v>41666</v>
      </c>
      <c r="G46" s="457" t="s">
        <v>318</v>
      </c>
    </row>
    <row r="47" spans="1:7" ht="15">
      <c r="A47" s="457">
        <v>40</v>
      </c>
      <c r="B47" s="460" t="s">
        <v>533</v>
      </c>
      <c r="C47" s="457">
        <v>0.1</v>
      </c>
      <c r="D47" s="457">
        <v>1</v>
      </c>
      <c r="E47" s="457" t="s">
        <v>507</v>
      </c>
      <c r="F47" s="473">
        <v>42368</v>
      </c>
      <c r="G47" s="457" t="s">
        <v>499</v>
      </c>
    </row>
    <row r="48" spans="1:7" ht="15">
      <c r="A48" s="457">
        <v>41</v>
      </c>
      <c r="B48" s="458" t="s">
        <v>322</v>
      </c>
      <c r="C48" s="465">
        <v>0.1</v>
      </c>
      <c r="D48" s="470">
        <v>1</v>
      </c>
      <c r="E48" s="457" t="s">
        <v>507</v>
      </c>
      <c r="F48" s="473">
        <v>42368</v>
      </c>
      <c r="G48" s="457" t="s">
        <v>323</v>
      </c>
    </row>
    <row r="49" spans="1:7" ht="15">
      <c r="A49" s="457">
        <v>42</v>
      </c>
      <c r="B49" s="495" t="s">
        <v>527</v>
      </c>
      <c r="C49" s="470">
        <v>0</v>
      </c>
      <c r="D49" s="470"/>
      <c r="E49" s="470"/>
      <c r="F49" s="473"/>
      <c r="G49" s="470" t="s">
        <v>565</v>
      </c>
    </row>
    <row r="50" spans="1:7" ht="15">
      <c r="A50" s="457">
        <v>43</v>
      </c>
      <c r="B50" s="458" t="s">
        <v>190</v>
      </c>
      <c r="C50" s="465">
        <v>0.05</v>
      </c>
      <c r="D50" s="457">
        <v>2</v>
      </c>
      <c r="E50" s="467" t="s">
        <v>504</v>
      </c>
      <c r="F50" s="461">
        <v>42366</v>
      </c>
      <c r="G50" s="457" t="s">
        <v>305</v>
      </c>
    </row>
    <row r="51" spans="1:7" ht="15">
      <c r="A51" s="457">
        <v>44</v>
      </c>
      <c r="B51" s="460" t="s">
        <v>514</v>
      </c>
      <c r="C51" s="470">
        <v>0</v>
      </c>
      <c r="D51" s="470"/>
      <c r="E51" s="470"/>
      <c r="F51" s="473"/>
      <c r="G51" s="470" t="s">
        <v>318</v>
      </c>
    </row>
    <row r="52" spans="1:7" ht="15">
      <c r="A52" s="457">
        <v>45</v>
      </c>
      <c r="B52" s="460" t="s">
        <v>550</v>
      </c>
      <c r="C52" s="470">
        <v>0</v>
      </c>
      <c r="D52" s="470"/>
      <c r="E52" s="470"/>
      <c r="F52" s="473"/>
      <c r="G52" s="470" t="s">
        <v>318</v>
      </c>
    </row>
    <row r="53" spans="1:7" ht="15">
      <c r="A53" s="457">
        <v>46</v>
      </c>
      <c r="B53" s="458" t="s">
        <v>182</v>
      </c>
      <c r="C53" s="457">
        <v>0.1</v>
      </c>
      <c r="D53" s="457">
        <v>1</v>
      </c>
      <c r="E53" s="457" t="s">
        <v>528</v>
      </c>
      <c r="F53" s="466">
        <v>42732</v>
      </c>
      <c r="G53" s="457" t="s">
        <v>305</v>
      </c>
    </row>
    <row r="54" spans="1:7" ht="15">
      <c r="A54" s="457">
        <v>47</v>
      </c>
      <c r="B54" s="483" t="s">
        <v>523</v>
      </c>
      <c r="C54" s="484">
        <v>0</v>
      </c>
      <c r="D54" s="484"/>
      <c r="E54" s="484"/>
      <c r="F54" s="486"/>
      <c r="G54" s="484" t="s">
        <v>177</v>
      </c>
    </row>
    <row r="55" spans="1:7" ht="15">
      <c r="A55" s="457">
        <v>48</v>
      </c>
      <c r="B55" s="458" t="s">
        <v>199</v>
      </c>
      <c r="C55" s="457">
        <v>0.1</v>
      </c>
      <c r="D55" s="457">
        <v>1</v>
      </c>
      <c r="E55" s="457" t="s">
        <v>529</v>
      </c>
      <c r="F55" s="510" t="s">
        <v>530</v>
      </c>
      <c r="G55" s="457" t="s">
        <v>323</v>
      </c>
    </row>
    <row r="56" spans="1:7" ht="15">
      <c r="A56" s="457">
        <v>49</v>
      </c>
      <c r="B56" s="460" t="s">
        <v>170</v>
      </c>
      <c r="C56" s="470">
        <v>0.1</v>
      </c>
      <c r="D56" s="470">
        <v>1</v>
      </c>
      <c r="E56" s="470" t="s">
        <v>557</v>
      </c>
      <c r="F56" s="473" t="s">
        <v>560</v>
      </c>
      <c r="G56" s="470" t="s">
        <v>318</v>
      </c>
    </row>
    <row r="57" spans="1:7" ht="15">
      <c r="A57" s="457">
        <v>50</v>
      </c>
      <c r="B57" s="513" t="s">
        <v>534</v>
      </c>
      <c r="C57" s="512">
        <v>0.15</v>
      </c>
      <c r="D57" s="512" t="s">
        <v>561</v>
      </c>
      <c r="E57" s="512" t="s">
        <v>562</v>
      </c>
      <c r="F57" s="514">
        <v>43373</v>
      </c>
      <c r="G57" s="512" t="s">
        <v>323</v>
      </c>
    </row>
    <row r="58" spans="1:7" ht="15">
      <c r="A58" s="457">
        <v>51</v>
      </c>
      <c r="B58" s="457" t="s">
        <v>140</v>
      </c>
      <c r="C58" s="468" t="s">
        <v>316</v>
      </c>
      <c r="D58" s="457" t="s">
        <v>306</v>
      </c>
      <c r="E58" s="457" t="s">
        <v>558</v>
      </c>
      <c r="F58" s="461" t="s">
        <v>559</v>
      </c>
      <c r="G58" s="457" t="s">
        <v>320</v>
      </c>
    </row>
    <row r="59" spans="1:7" ht="15">
      <c r="A59" s="457">
        <v>52</v>
      </c>
      <c r="B59" s="458" t="s">
        <v>131</v>
      </c>
      <c r="C59" s="469">
        <v>0.15</v>
      </c>
      <c r="D59" s="457" t="s">
        <v>306</v>
      </c>
      <c r="E59" s="457" t="s">
        <v>325</v>
      </c>
      <c r="F59" s="466">
        <v>42064</v>
      </c>
      <c r="G59" s="457" t="s">
        <v>311</v>
      </c>
    </row>
    <row r="60" spans="1:7" ht="15">
      <c r="A60" s="457">
        <v>53</v>
      </c>
      <c r="B60" s="460" t="s">
        <v>116</v>
      </c>
      <c r="C60" s="470">
        <v>0.1</v>
      </c>
      <c r="D60" s="470">
        <v>1</v>
      </c>
      <c r="E60" s="470" t="s">
        <v>546</v>
      </c>
      <c r="F60" s="494">
        <v>43096</v>
      </c>
      <c r="G60" s="470" t="s">
        <v>311</v>
      </c>
    </row>
    <row r="61" spans="1:7" ht="15">
      <c r="A61" s="457">
        <v>54</v>
      </c>
      <c r="B61" s="458" t="s">
        <v>216</v>
      </c>
      <c r="C61" s="457">
        <v>0.05</v>
      </c>
      <c r="D61" s="465">
        <v>2</v>
      </c>
      <c r="E61" s="457" t="s">
        <v>505</v>
      </c>
      <c r="F61" s="461">
        <v>42344</v>
      </c>
      <c r="G61" s="457" t="s">
        <v>318</v>
      </c>
    </row>
    <row r="62" spans="1:7" ht="15">
      <c r="A62" s="457">
        <v>55</v>
      </c>
      <c r="B62" s="462" t="s">
        <v>200</v>
      </c>
      <c r="C62" s="470">
        <v>0.1</v>
      </c>
      <c r="D62" s="470">
        <v>1</v>
      </c>
      <c r="E62" s="470" t="s">
        <v>557</v>
      </c>
      <c r="F62" s="492" t="s">
        <v>560</v>
      </c>
      <c r="G62" s="470" t="s">
        <v>318</v>
      </c>
    </row>
    <row r="63" spans="1:7" ht="15">
      <c r="A63" s="457">
        <v>56</v>
      </c>
      <c r="B63" s="470" t="s">
        <v>553</v>
      </c>
      <c r="C63" s="470">
        <v>0</v>
      </c>
      <c r="D63" s="470"/>
      <c r="E63" s="470"/>
      <c r="F63" s="492"/>
      <c r="G63" s="470" t="s">
        <v>136</v>
      </c>
    </row>
    <row r="64" spans="1:7" ht="15">
      <c r="A64" s="457">
        <v>57</v>
      </c>
      <c r="B64" s="459" t="s">
        <v>166</v>
      </c>
      <c r="C64" s="459">
        <v>0</v>
      </c>
      <c r="D64" s="459"/>
      <c r="E64" s="459"/>
      <c r="F64" s="477"/>
      <c r="G64" s="459" t="s">
        <v>305</v>
      </c>
    </row>
    <row r="65" spans="1:7" ht="15">
      <c r="A65" s="457">
        <v>58</v>
      </c>
      <c r="B65" s="457" t="s">
        <v>163</v>
      </c>
      <c r="C65" s="457">
        <v>0.1</v>
      </c>
      <c r="D65" s="457">
        <v>1</v>
      </c>
      <c r="E65" s="457" t="s">
        <v>532</v>
      </c>
      <c r="F65" s="466">
        <v>42853</v>
      </c>
      <c r="G65" s="457" t="s">
        <v>305</v>
      </c>
    </row>
    <row r="66" spans="1:7" ht="15">
      <c r="A66" s="457">
        <v>59</v>
      </c>
      <c r="B66" s="470" t="s">
        <v>326</v>
      </c>
      <c r="C66" s="470">
        <v>0</v>
      </c>
      <c r="D66" s="470"/>
      <c r="E66" s="470"/>
      <c r="F66" s="473"/>
      <c r="G66" s="470" t="s">
        <v>305</v>
      </c>
    </row>
    <row r="67" spans="1:7" ht="15">
      <c r="A67" s="457">
        <v>60</v>
      </c>
      <c r="B67" s="459" t="s">
        <v>327</v>
      </c>
      <c r="C67" s="459">
        <v>0</v>
      </c>
      <c r="D67" s="459"/>
      <c r="E67" s="478"/>
      <c r="F67" s="475"/>
      <c r="G67" s="459" t="s">
        <v>308</v>
      </c>
    </row>
    <row r="68" spans="1:7" ht="15">
      <c r="A68" s="457">
        <v>61</v>
      </c>
      <c r="B68" s="457" t="s">
        <v>531</v>
      </c>
      <c r="C68" s="457">
        <v>0</v>
      </c>
      <c r="D68" s="457"/>
      <c r="E68" s="457"/>
      <c r="F68" s="461"/>
      <c r="G68" s="457" t="s">
        <v>314</v>
      </c>
    </row>
    <row r="69" spans="1:7" ht="15">
      <c r="A69" s="457">
        <v>62</v>
      </c>
      <c r="B69" s="166" t="s">
        <v>540</v>
      </c>
      <c r="C69" s="166">
        <v>0</v>
      </c>
      <c r="D69" s="165"/>
      <c r="E69" s="165"/>
      <c r="F69" s="511"/>
      <c r="G69" s="165" t="s">
        <v>347</v>
      </c>
    </row>
    <row r="70" spans="1:7" ht="15">
      <c r="A70" s="457">
        <v>63</v>
      </c>
      <c r="B70" s="457" t="s">
        <v>328</v>
      </c>
      <c r="C70" s="457">
        <v>0.1</v>
      </c>
      <c r="D70" s="465">
        <v>1</v>
      </c>
      <c r="E70" s="457" t="s">
        <v>503</v>
      </c>
      <c r="F70" s="466">
        <v>42306</v>
      </c>
      <c r="G70" s="457" t="s">
        <v>136</v>
      </c>
    </row>
    <row r="71" spans="1:7" ht="15">
      <c r="A71" s="457">
        <v>64</v>
      </c>
      <c r="B71" s="470" t="s">
        <v>564</v>
      </c>
      <c r="C71" s="470">
        <v>0</v>
      </c>
      <c r="D71" s="470"/>
      <c r="E71" s="470"/>
      <c r="F71" s="492"/>
      <c r="G71" s="470" t="s">
        <v>314</v>
      </c>
    </row>
    <row r="72" spans="1:7" ht="15">
      <c r="A72" s="457">
        <v>65</v>
      </c>
      <c r="B72" s="470" t="s">
        <v>563</v>
      </c>
      <c r="C72" s="470">
        <v>0</v>
      </c>
      <c r="D72" s="470"/>
      <c r="E72" s="470"/>
      <c r="F72" s="492"/>
      <c r="G72" s="470" t="s">
        <v>229</v>
      </c>
    </row>
    <row r="73" spans="1:7" ht="15">
      <c r="A73" s="457">
        <v>66</v>
      </c>
      <c r="B73" s="457" t="s">
        <v>169</v>
      </c>
      <c r="C73" s="489" t="s">
        <v>543</v>
      </c>
      <c r="D73" s="470">
        <v>1</v>
      </c>
      <c r="E73" s="470" t="s">
        <v>541</v>
      </c>
      <c r="F73" s="473">
        <v>43039</v>
      </c>
      <c r="G73" s="457" t="s">
        <v>305</v>
      </c>
    </row>
    <row r="74" spans="1:7" ht="15">
      <c r="A74" s="457">
        <v>67</v>
      </c>
      <c r="B74" s="470" t="s">
        <v>329</v>
      </c>
      <c r="C74" s="470">
        <v>0.1</v>
      </c>
      <c r="D74" s="470">
        <v>1</v>
      </c>
      <c r="E74" s="470" t="s">
        <v>546</v>
      </c>
      <c r="F74" s="494">
        <v>43096</v>
      </c>
      <c r="G74" s="470" t="s">
        <v>305</v>
      </c>
    </row>
    <row r="75" spans="1:7" ht="15">
      <c r="A75" s="457">
        <v>68</v>
      </c>
      <c r="B75" s="460" t="s">
        <v>144</v>
      </c>
      <c r="C75" s="470">
        <v>0</v>
      </c>
      <c r="D75" s="470"/>
      <c r="E75" s="470"/>
      <c r="F75" s="473"/>
      <c r="G75" s="470" t="s">
        <v>314</v>
      </c>
    </row>
    <row r="76" spans="1:7" ht="15">
      <c r="A76" s="457">
        <v>69</v>
      </c>
      <c r="B76" s="185" t="s">
        <v>548</v>
      </c>
      <c r="C76" s="183">
        <v>0</v>
      </c>
      <c r="D76" s="165"/>
      <c r="E76" s="165"/>
      <c r="F76" s="184"/>
      <c r="G76" s="165" t="s">
        <v>345</v>
      </c>
    </row>
    <row r="77" spans="1:7" ht="15">
      <c r="A77" s="457">
        <v>70</v>
      </c>
      <c r="B77" s="458" t="s">
        <v>132</v>
      </c>
      <c r="C77" s="469">
        <v>0.15</v>
      </c>
      <c r="D77" s="457" t="s">
        <v>306</v>
      </c>
      <c r="E77" s="457" t="s">
        <v>325</v>
      </c>
      <c r="F77" s="461">
        <v>42064</v>
      </c>
      <c r="G77" s="457" t="s">
        <v>308</v>
      </c>
    </row>
    <row r="78" spans="1:7" ht="15">
      <c r="A78" s="457">
        <v>71</v>
      </c>
      <c r="B78" s="459" t="s">
        <v>231</v>
      </c>
      <c r="C78" s="459">
        <v>0</v>
      </c>
      <c r="D78" s="459"/>
      <c r="E78" s="476"/>
      <c r="F78" s="475"/>
      <c r="G78" s="459" t="s">
        <v>330</v>
      </c>
    </row>
    <row r="79" spans="1:7" ht="15">
      <c r="A79" s="457">
        <v>72</v>
      </c>
      <c r="B79" s="457" t="s">
        <v>221</v>
      </c>
      <c r="C79" s="469">
        <v>0.15</v>
      </c>
      <c r="D79" s="457" t="s">
        <v>306</v>
      </c>
      <c r="E79" s="470" t="s">
        <v>541</v>
      </c>
      <c r="F79" s="473">
        <v>43039</v>
      </c>
      <c r="G79" s="457" t="s">
        <v>305</v>
      </c>
    </row>
    <row r="80" spans="1:7" ht="15">
      <c r="A80" s="457">
        <v>73</v>
      </c>
      <c r="B80" s="484" t="s">
        <v>525</v>
      </c>
      <c r="C80" s="484">
        <v>0</v>
      </c>
      <c r="D80" s="484"/>
      <c r="E80" s="484"/>
      <c r="F80" s="485"/>
      <c r="G80" s="484" t="s">
        <v>312</v>
      </c>
    </row>
    <row r="81" spans="1:7" ht="15">
      <c r="A81" s="457">
        <v>74</v>
      </c>
      <c r="B81" s="457" t="s">
        <v>183</v>
      </c>
      <c r="C81" s="457">
        <v>0.15</v>
      </c>
      <c r="D81" s="457" t="s">
        <v>306</v>
      </c>
      <c r="E81" s="457" t="s">
        <v>331</v>
      </c>
      <c r="F81" s="461">
        <v>41631</v>
      </c>
      <c r="G81" s="457" t="s">
        <v>19</v>
      </c>
    </row>
    <row r="82" spans="1:7" ht="15">
      <c r="A82" s="457">
        <v>75</v>
      </c>
      <c r="B82" s="458" t="s">
        <v>332</v>
      </c>
      <c r="C82" s="457">
        <v>0.05</v>
      </c>
      <c r="D82" s="457">
        <v>2</v>
      </c>
      <c r="E82" s="467" t="s">
        <v>504</v>
      </c>
      <c r="F82" s="461">
        <v>42366</v>
      </c>
      <c r="G82" s="457" t="s">
        <v>305</v>
      </c>
    </row>
    <row r="83" spans="1:7" ht="15">
      <c r="A83" s="457">
        <v>76</v>
      </c>
      <c r="B83" s="470" t="s">
        <v>333</v>
      </c>
      <c r="C83" s="457">
        <v>0.15</v>
      </c>
      <c r="D83" s="457" t="s">
        <v>561</v>
      </c>
      <c r="E83" s="457" t="s">
        <v>562</v>
      </c>
      <c r="F83" s="461">
        <v>43373</v>
      </c>
      <c r="G83" s="457" t="s">
        <v>334</v>
      </c>
    </row>
    <row r="84" spans="1:7" ht="15">
      <c r="A84" s="457">
        <v>77</v>
      </c>
      <c r="B84" s="460" t="s">
        <v>154</v>
      </c>
      <c r="C84" s="470">
        <v>0.1</v>
      </c>
      <c r="D84" s="470">
        <v>1</v>
      </c>
      <c r="E84" s="470" t="s">
        <v>542</v>
      </c>
      <c r="F84" s="473">
        <v>43004</v>
      </c>
      <c r="G84" s="470" t="s">
        <v>155</v>
      </c>
    </row>
    <row r="85" spans="1:7" ht="15">
      <c r="A85" s="457">
        <v>78</v>
      </c>
      <c r="B85" s="460" t="s">
        <v>198</v>
      </c>
      <c r="C85" s="470">
        <v>0.1</v>
      </c>
      <c r="D85" s="509">
        <v>1</v>
      </c>
      <c r="E85" s="470" t="s">
        <v>545</v>
      </c>
      <c r="F85" s="494">
        <v>43066</v>
      </c>
      <c r="G85" s="470" t="s">
        <v>305</v>
      </c>
    </row>
    <row r="86" spans="1:7" ht="15">
      <c r="A86" s="457">
        <v>79</v>
      </c>
      <c r="B86" s="470" t="s">
        <v>214</v>
      </c>
      <c r="C86" s="457">
        <v>0.05</v>
      </c>
      <c r="D86" s="465">
        <v>2</v>
      </c>
      <c r="E86" s="457" t="s">
        <v>505</v>
      </c>
      <c r="F86" s="461">
        <v>42344</v>
      </c>
      <c r="G86" s="457" t="s">
        <v>318</v>
      </c>
    </row>
    <row r="87" spans="1:7" ht="15">
      <c r="A87" s="457">
        <v>80</v>
      </c>
      <c r="B87" s="460" t="s">
        <v>179</v>
      </c>
      <c r="C87" s="470">
        <v>0</v>
      </c>
      <c r="D87" s="470"/>
      <c r="E87" s="470"/>
      <c r="F87" s="473"/>
      <c r="G87" s="470" t="s">
        <v>323</v>
      </c>
    </row>
    <row r="88" spans="1:7" ht="15">
      <c r="A88" s="457">
        <v>81</v>
      </c>
      <c r="B88" s="483" t="s">
        <v>535</v>
      </c>
      <c r="C88" s="484">
        <v>0</v>
      </c>
      <c r="D88" s="484"/>
      <c r="E88" s="484"/>
      <c r="F88" s="485"/>
      <c r="G88" s="484" t="s">
        <v>305</v>
      </c>
    </row>
    <row r="89" spans="1:7" ht="15">
      <c r="A89" s="457">
        <v>82</v>
      </c>
      <c r="B89" s="458" t="s">
        <v>556</v>
      </c>
      <c r="C89" s="457">
        <v>0.15</v>
      </c>
      <c r="D89" s="465" t="s">
        <v>306</v>
      </c>
      <c r="E89" s="457" t="s">
        <v>509</v>
      </c>
      <c r="F89" s="464">
        <v>42366</v>
      </c>
      <c r="G89" s="457" t="s">
        <v>150</v>
      </c>
    </row>
    <row r="90" spans="1:7" ht="15">
      <c r="A90" s="457"/>
      <c r="B90" s="470"/>
      <c r="C90" s="470"/>
      <c r="D90" s="470"/>
      <c r="E90" s="470"/>
      <c r="F90" s="473"/>
      <c r="G90" s="470"/>
    </row>
    <row r="91" spans="1:7" ht="15">
      <c r="A91" s="471"/>
      <c r="B91" s="515" t="s">
        <v>570</v>
      </c>
      <c r="C91" s="515"/>
      <c r="D91" s="515"/>
      <c r="E91" s="515"/>
      <c r="F91" s="516"/>
      <c r="G91" s="515"/>
    </row>
    <row r="92" spans="1:7" ht="15">
      <c r="A92" s="169"/>
      <c r="B92" s="471"/>
      <c r="C92" s="471"/>
      <c r="D92" s="517"/>
      <c r="E92" s="471"/>
      <c r="F92" s="518"/>
      <c r="G92" s="471"/>
    </row>
    <row r="93" spans="1:7" ht="15">
      <c r="A93" s="164"/>
      <c r="B93" s="472"/>
      <c r="C93" s="453"/>
      <c r="D93" s="453"/>
      <c r="E93" s="453"/>
      <c r="F93" s="453"/>
      <c r="G93" s="453"/>
    </row>
    <row r="94" spans="1:7" ht="22.5" customHeight="1">
      <c r="A94" s="164"/>
      <c r="B94" s="168" t="s">
        <v>335</v>
      </c>
      <c r="C94" s="168">
        <v>13</v>
      </c>
      <c r="D94" s="164"/>
      <c r="E94" s="179"/>
      <c r="F94" s="178"/>
      <c r="G94" s="164"/>
    </row>
    <row r="95" spans="1:7" ht="15.75">
      <c r="A95" s="164"/>
      <c r="B95" s="168" t="s">
        <v>336</v>
      </c>
      <c r="C95" s="168">
        <v>24</v>
      </c>
      <c r="D95" s="164"/>
      <c r="E95" s="179"/>
      <c r="F95" s="178"/>
      <c r="G95" s="164"/>
    </row>
    <row r="96" spans="1:7" ht="15.75">
      <c r="A96" s="164"/>
      <c r="B96" s="168" t="s">
        <v>337</v>
      </c>
      <c r="C96" s="168">
        <v>6</v>
      </c>
      <c r="D96" s="164"/>
      <c r="E96" s="179"/>
      <c r="F96" s="178"/>
      <c r="G96" s="164"/>
    </row>
    <row r="97" spans="1:7" ht="15.75">
      <c r="A97" s="164"/>
      <c r="B97" s="168" t="s">
        <v>571</v>
      </c>
      <c r="C97" s="168">
        <v>16</v>
      </c>
      <c r="D97" s="164"/>
      <c r="E97" s="179"/>
      <c r="F97" s="178"/>
      <c r="G97" s="164"/>
    </row>
    <row r="98" spans="1:7" ht="15">
      <c r="A98" s="164"/>
      <c r="B98" s="168" t="s">
        <v>338</v>
      </c>
      <c r="C98" s="168">
        <v>38</v>
      </c>
      <c r="D98" s="164"/>
      <c r="E98" s="169"/>
      <c r="F98" s="178"/>
      <c r="G98" s="164"/>
    </row>
    <row r="99" spans="1:7" ht="15">
      <c r="A99" s="164"/>
      <c r="B99" s="174" t="s">
        <v>16</v>
      </c>
      <c r="C99" s="174">
        <v>81</v>
      </c>
      <c r="D99" s="170"/>
      <c r="E99" s="180"/>
      <c r="F99" s="181"/>
      <c r="G99" s="164"/>
    </row>
    <row r="100" spans="1:7" ht="15">
      <c r="A100" s="164"/>
      <c r="B100" s="168"/>
      <c r="C100" s="168"/>
      <c r="D100" s="164"/>
      <c r="E100" s="169"/>
      <c r="F100" s="178"/>
      <c r="G100" s="164"/>
    </row>
    <row r="101" spans="1:7" ht="15.75">
      <c r="A101" s="165">
        <v>1</v>
      </c>
      <c r="B101" s="171" t="s">
        <v>339</v>
      </c>
      <c r="C101" s="172"/>
      <c r="D101" s="172"/>
      <c r="E101" s="164"/>
      <c r="F101" s="178"/>
      <c r="G101" s="164"/>
    </row>
    <row r="102" spans="1:7" ht="26.25">
      <c r="A102" s="165">
        <v>2</v>
      </c>
      <c r="B102" s="174" t="s">
        <v>73</v>
      </c>
      <c r="C102" s="186" t="s">
        <v>340</v>
      </c>
      <c r="D102" s="187"/>
      <c r="E102" s="175" t="s">
        <v>302</v>
      </c>
      <c r="F102" s="175" t="s">
        <v>301</v>
      </c>
      <c r="G102" s="176" t="s">
        <v>303</v>
      </c>
    </row>
    <row r="103" spans="1:7" ht="15">
      <c r="A103" s="165">
        <v>3</v>
      </c>
      <c r="B103" s="167" t="s">
        <v>536</v>
      </c>
      <c r="C103" s="167" t="s">
        <v>341</v>
      </c>
      <c r="D103" s="182"/>
      <c r="E103" s="452"/>
      <c r="F103" s="184"/>
      <c r="G103" s="252">
        <v>42341</v>
      </c>
    </row>
    <row r="104" spans="1:7" ht="15">
      <c r="A104" s="165">
        <v>5</v>
      </c>
      <c r="B104" s="185" t="s">
        <v>313</v>
      </c>
      <c r="C104" s="167" t="s">
        <v>342</v>
      </c>
      <c r="D104" s="182" t="s">
        <v>343</v>
      </c>
      <c r="E104" s="452" t="s">
        <v>506</v>
      </c>
      <c r="F104" s="184" t="s">
        <v>344</v>
      </c>
      <c r="G104" s="252">
        <v>42341</v>
      </c>
    </row>
    <row r="105" spans="1:7" ht="15">
      <c r="A105" s="165">
        <v>6</v>
      </c>
      <c r="B105" s="177" t="s">
        <v>222</v>
      </c>
      <c r="C105" s="167" t="s">
        <v>342</v>
      </c>
      <c r="D105" s="182" t="s">
        <v>343</v>
      </c>
      <c r="E105" s="452" t="s">
        <v>506</v>
      </c>
      <c r="F105" s="184" t="s">
        <v>344</v>
      </c>
      <c r="G105" s="252">
        <v>42341</v>
      </c>
    </row>
    <row r="106" spans="1:7" ht="15">
      <c r="A106" s="183">
        <v>7</v>
      </c>
      <c r="B106" s="166" t="s">
        <v>531</v>
      </c>
      <c r="C106" s="188" t="s">
        <v>342</v>
      </c>
      <c r="D106" s="182" t="s">
        <v>343</v>
      </c>
      <c r="E106" s="189"/>
      <c r="F106" s="184"/>
      <c r="G106" s="252">
        <v>40875</v>
      </c>
    </row>
    <row r="107" spans="1:7" ht="15">
      <c r="A107" s="496"/>
      <c r="B107" s="482" t="s">
        <v>539</v>
      </c>
      <c r="C107" s="500" t="s">
        <v>342</v>
      </c>
      <c r="D107" s="479" t="s">
        <v>343</v>
      </c>
      <c r="E107" s="452"/>
      <c r="F107" s="184"/>
      <c r="G107" s="252">
        <v>42341</v>
      </c>
    </row>
    <row r="108" spans="2:7" ht="15">
      <c r="B108" s="500" t="s">
        <v>538</v>
      </c>
      <c r="C108" s="500" t="s">
        <v>342</v>
      </c>
      <c r="D108" s="479" t="s">
        <v>343</v>
      </c>
      <c r="E108" s="501"/>
      <c r="F108" s="480"/>
      <c r="G108" s="481">
        <v>42248</v>
      </c>
    </row>
    <row r="109" spans="2:7" ht="15">
      <c r="B109" s="497"/>
      <c r="C109" s="496"/>
      <c r="D109" s="496"/>
      <c r="E109" s="497"/>
      <c r="F109" s="498"/>
      <c r="G109" s="499"/>
    </row>
    <row r="110" ht="15">
      <c r="A110" s="169"/>
    </row>
    <row r="111" ht="15">
      <c r="A111" s="169"/>
    </row>
    <row r="112" spans="1:7" ht="15.75">
      <c r="A112" s="169"/>
      <c r="B112" s="502"/>
      <c r="C112" s="169"/>
      <c r="D112" s="169"/>
      <c r="E112" s="169"/>
      <c r="F112" s="169"/>
      <c r="G112" s="169"/>
    </row>
    <row r="113" spans="1:7" ht="15">
      <c r="A113" s="169"/>
      <c r="B113" s="503"/>
      <c r="C113" s="503"/>
      <c r="D113" s="503"/>
      <c r="E113" s="503"/>
      <c r="F113" s="504"/>
      <c r="G113" s="503"/>
    </row>
    <row r="114" spans="1:7" ht="15">
      <c r="A114" s="169"/>
      <c r="B114" s="505"/>
      <c r="C114" s="503"/>
      <c r="D114" s="503"/>
      <c r="E114" s="503"/>
      <c r="F114" s="506"/>
      <c r="G114" s="503"/>
    </row>
    <row r="115" spans="2:7" ht="15">
      <c r="B115" s="503"/>
      <c r="C115" s="496"/>
      <c r="D115" s="169"/>
      <c r="E115" s="169"/>
      <c r="F115" s="507"/>
      <c r="G115" s="169"/>
    </row>
    <row r="116" spans="2:7" ht="15">
      <c r="B116" s="508"/>
      <c r="C116" s="508"/>
      <c r="D116" s="169"/>
      <c r="E116" s="169"/>
      <c r="F116" s="178"/>
      <c r="G116" s="169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63"/>
  <sheetViews>
    <sheetView zoomScale="90" zoomScaleNormal="90" zoomScalePageLayoutView="0" workbookViewId="0" topLeftCell="A4">
      <selection activeCell="C31" sqref="C31"/>
    </sheetView>
  </sheetViews>
  <sheetFormatPr defaultColWidth="9.140625" defaultRowHeight="15"/>
  <cols>
    <col min="1" max="1" width="9.140625" style="268" customWidth="1"/>
    <col min="2" max="2" width="35.28125" style="268" customWidth="1"/>
    <col min="3" max="3" width="23.140625" style="268" customWidth="1"/>
    <col min="4" max="4" width="19.57421875" style="268" customWidth="1"/>
    <col min="5" max="5" width="8.7109375" style="268" customWidth="1"/>
    <col min="6" max="16384" width="9.140625" style="268" customWidth="1"/>
  </cols>
  <sheetData>
    <row r="1" spans="1:10" ht="15">
      <c r="A1" s="267"/>
      <c r="B1" s="267"/>
      <c r="C1" s="267"/>
      <c r="D1" s="641" t="s">
        <v>348</v>
      </c>
      <c r="E1" s="641"/>
      <c r="F1" s="641"/>
      <c r="G1" s="641"/>
      <c r="H1" s="641"/>
      <c r="I1" s="641"/>
      <c r="J1" s="267"/>
    </row>
    <row r="2" spans="1:10" ht="15">
      <c r="A2" s="642" t="s">
        <v>425</v>
      </c>
      <c r="B2" s="642"/>
      <c r="C2" s="642"/>
      <c r="D2" s="643"/>
      <c r="E2" s="643"/>
      <c r="F2" s="643"/>
      <c r="G2" s="643"/>
      <c r="H2" s="643"/>
      <c r="I2" s="643"/>
      <c r="J2" s="267"/>
    </row>
    <row r="3" spans="1:10" ht="15">
      <c r="A3" s="267"/>
      <c r="B3" s="267"/>
      <c r="C3" s="267"/>
      <c r="D3" s="267" t="s">
        <v>349</v>
      </c>
      <c r="E3" s="267"/>
      <c r="F3" s="267"/>
      <c r="G3" s="267"/>
      <c r="H3" s="267"/>
      <c r="I3" s="267"/>
      <c r="J3" s="267"/>
    </row>
    <row r="4" spans="1:10" ht="82.5" customHeight="1">
      <c r="A4" s="269" t="s">
        <v>350</v>
      </c>
      <c r="B4" s="293" t="s">
        <v>351</v>
      </c>
      <c r="C4" s="293" t="s">
        <v>352</v>
      </c>
      <c r="D4" s="190" t="s">
        <v>353</v>
      </c>
      <c r="E4" s="190" t="s">
        <v>354</v>
      </c>
      <c r="F4" s="190" t="s">
        <v>355</v>
      </c>
      <c r="G4" s="190" t="s">
        <v>356</v>
      </c>
      <c r="H4" s="190" t="s">
        <v>357</v>
      </c>
      <c r="I4" s="190" t="s">
        <v>358</v>
      </c>
      <c r="J4" s="190" t="s">
        <v>359</v>
      </c>
    </row>
    <row r="5" spans="1:10" ht="29.25" customHeight="1">
      <c r="A5" s="290" t="s">
        <v>360</v>
      </c>
      <c r="B5" s="289" t="s">
        <v>111</v>
      </c>
      <c r="C5" s="191" t="s">
        <v>361</v>
      </c>
      <c r="D5" s="273" t="s">
        <v>362</v>
      </c>
      <c r="E5" s="190"/>
      <c r="F5" s="270">
        <v>1</v>
      </c>
      <c r="G5" s="190">
        <v>1</v>
      </c>
      <c r="H5" s="271">
        <v>17569</v>
      </c>
      <c r="I5" s="190"/>
      <c r="J5" s="271">
        <v>17569</v>
      </c>
    </row>
    <row r="6" spans="1:10" ht="33.75" customHeight="1">
      <c r="A6" s="291" t="s">
        <v>363</v>
      </c>
      <c r="B6" s="289" t="s">
        <v>364</v>
      </c>
      <c r="C6" s="191" t="s">
        <v>365</v>
      </c>
      <c r="D6" s="273" t="s">
        <v>366</v>
      </c>
      <c r="E6" s="190" t="s">
        <v>105</v>
      </c>
      <c r="F6" s="270">
        <v>1</v>
      </c>
      <c r="G6" s="190">
        <v>1</v>
      </c>
      <c r="H6" s="271">
        <v>14055.2</v>
      </c>
      <c r="I6" s="190">
        <v>8000</v>
      </c>
      <c r="J6" s="271">
        <v>22055.2</v>
      </c>
    </row>
    <row r="7" spans="1:10" ht="35.25" customHeight="1">
      <c r="A7" s="291" t="s">
        <v>367</v>
      </c>
      <c r="B7" s="289" t="s">
        <v>222</v>
      </c>
      <c r="C7" s="272" t="s">
        <v>368</v>
      </c>
      <c r="D7" s="273" t="s">
        <v>453</v>
      </c>
      <c r="E7" s="190"/>
      <c r="F7" s="270">
        <v>1</v>
      </c>
      <c r="G7" s="190">
        <v>1</v>
      </c>
      <c r="H7" s="271">
        <v>11244.160000000002</v>
      </c>
      <c r="I7" s="190">
        <v>5000</v>
      </c>
      <c r="J7" s="271">
        <v>16244.160000000002</v>
      </c>
    </row>
    <row r="8" spans="1:10" ht="23.25" customHeight="1">
      <c r="A8" s="291" t="s">
        <v>369</v>
      </c>
      <c r="B8" s="289" t="s">
        <v>370</v>
      </c>
      <c r="C8" s="191" t="s">
        <v>371</v>
      </c>
      <c r="D8" s="292" t="s">
        <v>372</v>
      </c>
      <c r="E8" s="190" t="s">
        <v>105</v>
      </c>
      <c r="F8" s="270">
        <v>1</v>
      </c>
      <c r="G8" s="190">
        <v>1</v>
      </c>
      <c r="H8" s="271">
        <v>12298.3</v>
      </c>
      <c r="I8" s="190">
        <v>4000</v>
      </c>
      <c r="J8" s="271">
        <v>16298.3</v>
      </c>
    </row>
    <row r="9" spans="1:10" ht="24.75" customHeight="1">
      <c r="A9" s="291" t="s">
        <v>373</v>
      </c>
      <c r="B9" s="289" t="s">
        <v>454</v>
      </c>
      <c r="C9" s="191" t="s">
        <v>374</v>
      </c>
      <c r="D9" s="273" t="s">
        <v>375</v>
      </c>
      <c r="E9" s="190"/>
      <c r="F9" s="270">
        <v>1</v>
      </c>
      <c r="G9" s="190">
        <v>1</v>
      </c>
      <c r="H9" s="271">
        <v>14055.2</v>
      </c>
      <c r="I9" s="190">
        <v>9000</v>
      </c>
      <c r="J9" s="271">
        <v>23055.2</v>
      </c>
    </row>
    <row r="10" spans="1:10" ht="31.5" customHeight="1">
      <c r="A10" s="291" t="s">
        <v>376</v>
      </c>
      <c r="B10" s="289" t="s">
        <v>377</v>
      </c>
      <c r="C10" s="294" t="s">
        <v>378</v>
      </c>
      <c r="D10" s="273" t="s">
        <v>366</v>
      </c>
      <c r="E10" s="190"/>
      <c r="F10" s="270">
        <v>0.5</v>
      </c>
      <c r="G10" s="190">
        <v>0.5</v>
      </c>
      <c r="H10" s="271">
        <v>7027.6</v>
      </c>
      <c r="I10" s="190">
        <v>3000</v>
      </c>
      <c r="J10" s="271">
        <v>10027.6</v>
      </c>
    </row>
    <row r="11" spans="1:10" ht="31.5" customHeight="1">
      <c r="A11" s="291" t="s">
        <v>379</v>
      </c>
      <c r="B11" s="289" t="s">
        <v>380</v>
      </c>
      <c r="C11" s="272" t="s">
        <v>381</v>
      </c>
      <c r="D11" s="273" t="s">
        <v>382</v>
      </c>
      <c r="E11" s="190"/>
      <c r="F11" s="270">
        <v>1</v>
      </c>
      <c r="G11" s="190">
        <v>1</v>
      </c>
      <c r="H11" s="271">
        <v>12298.3</v>
      </c>
      <c r="I11" s="190">
        <v>12000</v>
      </c>
      <c r="J11" s="271">
        <v>24298.3</v>
      </c>
    </row>
    <row r="12" spans="1:10" ht="27" customHeight="1">
      <c r="A12" s="291" t="s">
        <v>383</v>
      </c>
      <c r="B12" s="289" t="s">
        <v>193</v>
      </c>
      <c r="C12" s="191" t="s">
        <v>384</v>
      </c>
      <c r="D12" s="273" t="s">
        <v>385</v>
      </c>
      <c r="E12" s="190"/>
      <c r="F12" s="270">
        <v>1</v>
      </c>
      <c r="G12" s="190">
        <v>1</v>
      </c>
      <c r="H12" s="271">
        <v>14055.2</v>
      </c>
      <c r="I12" s="190">
        <v>5000</v>
      </c>
      <c r="J12" s="271">
        <v>19055.2</v>
      </c>
    </row>
    <row r="13" spans="1:10" ht="42" customHeight="1">
      <c r="A13" s="291" t="s">
        <v>386</v>
      </c>
      <c r="B13" s="289" t="s">
        <v>387</v>
      </c>
      <c r="C13" s="191" t="s">
        <v>388</v>
      </c>
      <c r="D13" s="292" t="s">
        <v>389</v>
      </c>
      <c r="E13" s="190"/>
      <c r="F13" s="270">
        <v>1</v>
      </c>
      <c r="G13" s="190">
        <v>1</v>
      </c>
      <c r="H13" s="271">
        <v>14055.2</v>
      </c>
      <c r="I13" s="190">
        <v>11000</v>
      </c>
      <c r="J13" s="271">
        <v>25055.2</v>
      </c>
    </row>
    <row r="14" spans="1:10" ht="27.75" customHeight="1">
      <c r="A14" s="291" t="s">
        <v>390</v>
      </c>
      <c r="B14" s="297" t="s">
        <v>212</v>
      </c>
      <c r="C14" s="296"/>
      <c r="D14" s="292" t="s">
        <v>391</v>
      </c>
      <c r="E14" s="190"/>
      <c r="F14" s="270">
        <v>0.5</v>
      </c>
      <c r="G14" s="190">
        <v>0.5</v>
      </c>
      <c r="H14" s="271">
        <v>7027.6</v>
      </c>
      <c r="I14" s="190">
        <v>3000</v>
      </c>
      <c r="J14" s="271">
        <v>10027.6</v>
      </c>
    </row>
    <row r="15" spans="1:10" ht="15">
      <c r="A15" s="639" t="s">
        <v>16</v>
      </c>
      <c r="B15" s="639"/>
      <c r="C15" s="274"/>
      <c r="D15" s="274"/>
      <c r="E15" s="275"/>
      <c r="F15" s="276">
        <v>9</v>
      </c>
      <c r="G15" s="277">
        <v>9</v>
      </c>
      <c r="H15" s="277">
        <v>123685.76000000001</v>
      </c>
      <c r="I15" s="278">
        <v>60000</v>
      </c>
      <c r="J15" s="278">
        <v>183685.76000000004</v>
      </c>
    </row>
    <row r="16" spans="1:10" ht="15">
      <c r="A16" s="279"/>
      <c r="B16" s="280"/>
      <c r="C16" s="280"/>
      <c r="D16" s="280"/>
      <c r="E16" s="281"/>
      <c r="F16" s="281"/>
      <c r="G16" s="281"/>
      <c r="H16" s="281"/>
      <c r="I16" s="281"/>
      <c r="J16" s="281"/>
    </row>
    <row r="17" spans="1:10" ht="15">
      <c r="A17" s="279"/>
      <c r="B17" s="280"/>
      <c r="C17" s="280"/>
      <c r="D17" s="280"/>
      <c r="E17" s="281"/>
      <c r="F17" s="281"/>
      <c r="G17" s="281"/>
      <c r="H17" s="281"/>
      <c r="I17" s="281"/>
      <c r="J17" s="281"/>
    </row>
    <row r="18" spans="1:10" ht="15">
      <c r="A18" s="282" t="s">
        <v>392</v>
      </c>
      <c r="B18" s="283"/>
      <c r="C18" s="284"/>
      <c r="D18" s="284" t="s">
        <v>393</v>
      </c>
      <c r="E18" s="285"/>
      <c r="F18" s="286"/>
      <c r="G18" s="286"/>
      <c r="H18" s="286"/>
      <c r="I18" s="286"/>
      <c r="J18" s="286"/>
    </row>
    <row r="19" spans="1:10" ht="15">
      <c r="A19" s="279"/>
      <c r="B19" s="280"/>
      <c r="C19" s="281" t="s">
        <v>241</v>
      </c>
      <c r="D19" s="640" t="s">
        <v>242</v>
      </c>
      <c r="E19" s="640"/>
      <c r="F19" s="281"/>
      <c r="G19" s="281"/>
      <c r="H19" s="281"/>
      <c r="I19" s="281"/>
      <c r="J19" s="281"/>
    </row>
    <row r="20" spans="1:10" ht="15">
      <c r="A20" s="279"/>
      <c r="B20" s="280"/>
      <c r="C20" s="280"/>
      <c r="D20" s="280"/>
      <c r="E20" s="281"/>
      <c r="F20" s="281"/>
      <c r="G20" s="281"/>
      <c r="H20" s="281"/>
      <c r="I20" s="281"/>
      <c r="J20" s="281"/>
    </row>
    <row r="21" spans="1:10" ht="15">
      <c r="A21" s="279"/>
      <c r="B21" s="280"/>
      <c r="C21" s="280"/>
      <c r="D21" s="280"/>
      <c r="E21" s="281"/>
      <c r="F21" s="281"/>
      <c r="G21" s="281"/>
      <c r="H21" s="281"/>
      <c r="I21" s="281"/>
      <c r="J21" s="281"/>
    </row>
    <row r="22" spans="1:10" ht="15">
      <c r="A22" s="282" t="s">
        <v>238</v>
      </c>
      <c r="B22" s="280"/>
      <c r="C22" s="280"/>
      <c r="D22" s="287"/>
      <c r="E22" s="281"/>
      <c r="F22" s="281"/>
      <c r="G22" s="281"/>
      <c r="H22" s="281"/>
      <c r="I22" s="281"/>
      <c r="J22" s="281"/>
    </row>
    <row r="23" spans="1:10" ht="15">
      <c r="A23" s="279"/>
      <c r="B23" s="280"/>
      <c r="C23" s="280"/>
      <c r="D23" s="280"/>
      <c r="E23" s="281"/>
      <c r="F23" s="281"/>
      <c r="G23" s="281"/>
      <c r="H23" s="281"/>
      <c r="I23" s="281"/>
      <c r="J23" s="281"/>
    </row>
    <row r="24" spans="1:10" ht="15">
      <c r="A24" s="279"/>
      <c r="B24" s="280"/>
      <c r="C24" s="280"/>
      <c r="D24" s="287"/>
      <c r="E24" s="281"/>
      <c r="F24" s="281"/>
      <c r="G24" s="281"/>
      <c r="H24" s="281"/>
      <c r="I24" s="281"/>
      <c r="J24" s="281"/>
    </row>
    <row r="25" spans="1:10" ht="15">
      <c r="A25" s="279"/>
      <c r="B25" s="280"/>
      <c r="C25" s="280"/>
      <c r="D25" s="280"/>
      <c r="E25" s="281"/>
      <c r="F25" s="281"/>
      <c r="G25" s="281"/>
      <c r="H25" s="281"/>
      <c r="I25" s="281"/>
      <c r="J25" s="281"/>
    </row>
    <row r="26" spans="1:10" ht="15">
      <c r="A26" s="279"/>
      <c r="B26" s="280"/>
      <c r="C26" s="280"/>
      <c r="D26" s="280"/>
      <c r="E26" s="281"/>
      <c r="F26" s="281"/>
      <c r="G26" s="281"/>
      <c r="H26" s="281"/>
      <c r="I26" s="281"/>
      <c r="J26" s="281"/>
    </row>
    <row r="27" spans="1:10" ht="15">
      <c r="A27" s="279"/>
      <c r="B27" s="280"/>
      <c r="C27" s="280"/>
      <c r="D27" s="280"/>
      <c r="E27" s="281"/>
      <c r="F27" s="281"/>
      <c r="G27" s="281"/>
      <c r="H27" s="281"/>
      <c r="I27" s="281"/>
      <c r="J27" s="281"/>
    </row>
    <row r="28" spans="1:10" ht="15">
      <c r="A28" s="288"/>
      <c r="B28" s="280"/>
      <c r="C28" s="280"/>
      <c r="D28" s="280"/>
      <c r="E28" s="281"/>
      <c r="F28" s="281"/>
      <c r="G28" s="281"/>
      <c r="H28" s="281"/>
      <c r="I28" s="281"/>
      <c r="J28" s="281"/>
    </row>
    <row r="29" spans="1:10" ht="15">
      <c r="A29" s="279"/>
      <c r="B29" s="280"/>
      <c r="C29" s="280"/>
      <c r="D29" s="280"/>
      <c r="E29" s="281"/>
      <c r="F29" s="281"/>
      <c r="G29" s="281"/>
      <c r="H29" s="281"/>
      <c r="I29" s="281"/>
      <c r="J29" s="281"/>
    </row>
    <row r="30" spans="1:10" ht="15">
      <c r="A30" s="279"/>
      <c r="B30" s="280"/>
      <c r="C30" s="280"/>
      <c r="D30" s="280"/>
      <c r="E30" s="281"/>
      <c r="F30" s="281"/>
      <c r="G30" s="281"/>
      <c r="H30" s="281"/>
      <c r="I30" s="281"/>
      <c r="J30" s="281"/>
    </row>
    <row r="31" spans="1:10" ht="15">
      <c r="A31" s="279"/>
      <c r="B31" s="280"/>
      <c r="C31" s="280"/>
      <c r="D31" s="280"/>
      <c r="E31" s="281"/>
      <c r="F31" s="281"/>
      <c r="G31" s="281"/>
      <c r="H31" s="281"/>
      <c r="I31" s="281"/>
      <c r="J31" s="281"/>
    </row>
    <row r="32" spans="1:10" ht="15">
      <c r="A32" s="279"/>
      <c r="B32" s="280"/>
      <c r="C32" s="280"/>
      <c r="D32" s="280"/>
      <c r="E32" s="281"/>
      <c r="F32" s="281"/>
      <c r="G32" s="281"/>
      <c r="H32" s="281"/>
      <c r="I32" s="281"/>
      <c r="J32" s="281"/>
    </row>
    <row r="33" spans="1:4" ht="15">
      <c r="A33" s="279"/>
      <c r="B33" s="280"/>
      <c r="C33" s="280"/>
      <c r="D33" s="280"/>
    </row>
    <row r="34" spans="1:4" ht="15">
      <c r="A34" s="279"/>
      <c r="B34" s="280"/>
      <c r="C34" s="280"/>
      <c r="D34" s="280"/>
    </row>
    <row r="35" spans="1:4" ht="15">
      <c r="A35" s="279"/>
      <c r="B35" s="280"/>
      <c r="C35" s="280"/>
      <c r="D35" s="280"/>
    </row>
    <row r="36" spans="1:4" ht="15">
      <c r="A36" s="279"/>
      <c r="B36" s="280"/>
      <c r="C36" s="280"/>
      <c r="D36" s="280"/>
    </row>
    <row r="37" spans="1:4" ht="15">
      <c r="A37" s="279"/>
      <c r="B37" s="267"/>
      <c r="C37" s="267"/>
      <c r="D37" s="267"/>
    </row>
    <row r="38" spans="1:4" ht="15">
      <c r="A38" s="279"/>
      <c r="B38" s="267"/>
      <c r="C38" s="267"/>
      <c r="D38" s="267"/>
    </row>
    <row r="39" spans="1:4" ht="15">
      <c r="A39" s="279"/>
      <c r="B39" s="267"/>
      <c r="C39" s="267"/>
      <c r="D39" s="267"/>
    </row>
    <row r="40" spans="1:4" ht="15">
      <c r="A40" s="279"/>
      <c r="B40" s="267"/>
      <c r="C40" s="267"/>
      <c r="D40" s="267"/>
    </row>
    <row r="41" spans="1:4" ht="15">
      <c r="A41" s="279"/>
      <c r="B41" s="267"/>
      <c r="C41" s="267"/>
      <c r="D41" s="267"/>
    </row>
    <row r="42" spans="1:4" ht="15">
      <c r="A42" s="279"/>
      <c r="B42" s="267"/>
      <c r="C42" s="267"/>
      <c r="D42" s="267"/>
    </row>
    <row r="43" spans="1:4" ht="15">
      <c r="A43" s="279"/>
      <c r="B43" s="267"/>
      <c r="C43" s="267"/>
      <c r="D43" s="267"/>
    </row>
    <row r="44" spans="1:4" ht="15">
      <c r="A44" s="279"/>
      <c r="B44" s="267"/>
      <c r="C44" s="267"/>
      <c r="D44" s="267"/>
    </row>
    <row r="45" spans="1:4" ht="15">
      <c r="A45" s="279"/>
      <c r="B45" s="267"/>
      <c r="C45" s="267"/>
      <c r="D45" s="267"/>
    </row>
    <row r="46" spans="1:4" ht="15">
      <c r="A46" s="279"/>
      <c r="B46" s="267"/>
      <c r="C46" s="267"/>
      <c r="D46" s="267"/>
    </row>
    <row r="47" spans="1:4" ht="15">
      <c r="A47" s="279"/>
      <c r="B47" s="267"/>
      <c r="C47" s="267"/>
      <c r="D47" s="267"/>
    </row>
    <row r="48" spans="1:4" ht="15">
      <c r="A48" s="279"/>
      <c r="B48" s="267"/>
      <c r="C48" s="267"/>
      <c r="D48" s="267"/>
    </row>
    <row r="49" ht="15">
      <c r="A49" s="279"/>
    </row>
    <row r="50" ht="15">
      <c r="A50" s="279"/>
    </row>
    <row r="51" ht="15">
      <c r="A51" s="279"/>
    </row>
    <row r="52" ht="15">
      <c r="A52" s="279"/>
    </row>
    <row r="53" ht="15">
      <c r="A53" s="279"/>
    </row>
    <row r="54" ht="15">
      <c r="A54" s="279"/>
    </row>
    <row r="55" ht="15">
      <c r="A55" s="279"/>
    </row>
    <row r="56" ht="15">
      <c r="A56" s="279"/>
    </row>
    <row r="57" ht="15">
      <c r="A57" s="279"/>
    </row>
    <row r="58" ht="15">
      <c r="A58" s="279"/>
    </row>
    <row r="59" ht="15">
      <c r="A59" s="279"/>
    </row>
    <row r="60" ht="15">
      <c r="A60" s="279"/>
    </row>
    <row r="61" ht="15">
      <c r="A61" s="279"/>
    </row>
    <row r="62" ht="15">
      <c r="A62" s="279"/>
    </row>
    <row r="63" ht="15">
      <c r="A63" s="279"/>
    </row>
  </sheetData>
  <sheetProtection/>
  <mergeCells count="5">
    <mergeCell ref="A15:B15"/>
    <mergeCell ref="D19:E19"/>
    <mergeCell ref="D1:I1"/>
    <mergeCell ref="A2:C2"/>
    <mergeCell ref="D2:I2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A1:DR28"/>
  <sheetViews>
    <sheetView zoomScale="90" zoomScaleNormal="90" zoomScalePageLayoutView="0" workbookViewId="0" topLeftCell="A6">
      <selection activeCell="C18" sqref="C18"/>
    </sheetView>
  </sheetViews>
  <sheetFormatPr defaultColWidth="9.140625" defaultRowHeight="15"/>
  <cols>
    <col min="1" max="1" width="4.421875" style="0" customWidth="1"/>
    <col min="2" max="2" width="33.57421875" style="0" customWidth="1"/>
    <col min="3" max="3" width="32.00390625" style="0" customWidth="1"/>
    <col min="4" max="4" width="22.140625" style="0" customWidth="1"/>
    <col min="5" max="5" width="4.7109375" style="0" customWidth="1"/>
    <col min="6" max="6" width="7.28125" style="0" customWidth="1"/>
    <col min="7" max="7" width="9.8515625" style="0" customWidth="1"/>
    <col min="8" max="8" width="9.57421875" style="0" customWidth="1"/>
    <col min="9" max="9" width="6.7109375" style="0" customWidth="1"/>
    <col min="10" max="10" width="11.8515625" style="0" customWidth="1"/>
  </cols>
  <sheetData>
    <row r="1" spans="1:122" ht="15">
      <c r="A1" s="644"/>
      <c r="B1" s="644"/>
      <c r="C1" s="644"/>
      <c r="D1" s="197"/>
      <c r="E1" s="197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</row>
    <row r="2" spans="1:122" ht="15">
      <c r="A2" s="192"/>
      <c r="B2" s="192"/>
      <c r="C2" s="211"/>
      <c r="D2" s="645"/>
      <c r="E2" s="645"/>
      <c r="F2" s="645"/>
      <c r="G2" s="645"/>
      <c r="H2" s="645"/>
      <c r="I2" s="645"/>
      <c r="J2" s="645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</row>
    <row r="3" spans="1:122" ht="15">
      <c r="A3" s="240"/>
      <c r="B3" s="241" t="s">
        <v>348</v>
      </c>
      <c r="C3" s="198"/>
      <c r="D3" s="646"/>
      <c r="E3" s="646"/>
      <c r="F3" s="646"/>
      <c r="G3" s="646"/>
      <c r="H3" s="646"/>
      <c r="I3" s="646"/>
      <c r="J3" s="646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</row>
    <row r="4" spans="1:122" ht="15">
      <c r="A4" s="647" t="s">
        <v>427</v>
      </c>
      <c r="B4" s="647"/>
      <c r="C4" s="647"/>
      <c r="D4" s="648" t="s">
        <v>349</v>
      </c>
      <c r="E4" s="648"/>
      <c r="F4" s="648"/>
      <c r="G4" s="648"/>
      <c r="H4" s="648"/>
      <c r="I4" s="648"/>
      <c r="J4" s="648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</row>
    <row r="5" spans="1:122" ht="1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</row>
    <row r="6" spans="1:122" ht="38.25" customHeight="1">
      <c r="A6" s="212"/>
      <c r="B6" s="203" t="s">
        <v>351</v>
      </c>
      <c r="C6" s="203" t="s">
        <v>394</v>
      </c>
      <c r="D6" s="203" t="s">
        <v>353</v>
      </c>
      <c r="E6" s="203" t="s">
        <v>354</v>
      </c>
      <c r="F6" s="213" t="s">
        <v>356</v>
      </c>
      <c r="G6" s="203" t="s">
        <v>395</v>
      </c>
      <c r="H6" s="203" t="s">
        <v>357</v>
      </c>
      <c r="I6" s="203" t="s">
        <v>358</v>
      </c>
      <c r="J6" s="203" t="s">
        <v>359</v>
      </c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</row>
    <row r="7" spans="1:122" ht="33" customHeight="1">
      <c r="A7" s="196">
        <v>1</v>
      </c>
      <c r="B7" s="209" t="s">
        <v>396</v>
      </c>
      <c r="C7" s="214" t="s">
        <v>397</v>
      </c>
      <c r="D7" s="206" t="s">
        <v>398</v>
      </c>
      <c r="E7" s="214">
        <v>2</v>
      </c>
      <c r="F7" s="194">
        <v>4578</v>
      </c>
      <c r="G7" s="193">
        <v>1</v>
      </c>
      <c r="H7" s="214">
        <v>4578</v>
      </c>
      <c r="I7" s="214">
        <v>2831.2</v>
      </c>
      <c r="J7" s="214">
        <v>7409.2</v>
      </c>
      <c r="K7" s="199"/>
      <c r="L7" s="199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</row>
    <row r="8" spans="1:122" ht="27.75" customHeight="1">
      <c r="A8" s="216">
        <v>2</v>
      </c>
      <c r="B8" s="208" t="s">
        <v>399</v>
      </c>
      <c r="C8" s="229" t="s">
        <v>400</v>
      </c>
      <c r="D8" s="206" t="s">
        <v>398</v>
      </c>
      <c r="E8" s="202"/>
      <c r="F8" s="194">
        <v>4578</v>
      </c>
      <c r="G8" s="193">
        <v>1</v>
      </c>
      <c r="H8" s="214">
        <v>4578</v>
      </c>
      <c r="I8" s="202">
        <v>1373.4</v>
      </c>
      <c r="J8" s="214">
        <v>5951.4</v>
      </c>
      <c r="K8" s="199"/>
      <c r="L8" s="199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</row>
    <row r="9" spans="1:122" ht="27.75" customHeight="1">
      <c r="A9" s="217">
        <v>3</v>
      </c>
      <c r="B9" s="209" t="s">
        <v>201</v>
      </c>
      <c r="C9" s="218" t="s">
        <v>401</v>
      </c>
      <c r="D9" s="206" t="s">
        <v>398</v>
      </c>
      <c r="E9" s="214"/>
      <c r="F9" s="194">
        <v>4578</v>
      </c>
      <c r="G9" s="219">
        <v>1</v>
      </c>
      <c r="H9" s="214">
        <v>4578</v>
      </c>
      <c r="I9" s="214">
        <v>2000</v>
      </c>
      <c r="J9" s="214">
        <v>6578</v>
      </c>
      <c r="K9" s="199"/>
      <c r="L9" s="199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</row>
    <row r="10" spans="1:122" ht="15">
      <c r="A10" s="217">
        <v>4</v>
      </c>
      <c r="B10" s="209" t="s">
        <v>225</v>
      </c>
      <c r="C10" s="204" t="s">
        <v>402</v>
      </c>
      <c r="D10" s="253" t="s">
        <v>403</v>
      </c>
      <c r="E10" s="220"/>
      <c r="F10" s="194">
        <v>4536</v>
      </c>
      <c r="G10" s="221">
        <v>1</v>
      </c>
      <c r="H10" s="214">
        <v>4536</v>
      </c>
      <c r="I10" s="220"/>
      <c r="J10" s="214">
        <v>4536</v>
      </c>
      <c r="K10" s="199"/>
      <c r="L10" s="199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</row>
    <row r="11" spans="1:122" ht="15">
      <c r="A11" s="222">
        <v>5</v>
      </c>
      <c r="B11" s="209" t="s">
        <v>404</v>
      </c>
      <c r="C11" s="254" t="s">
        <v>405</v>
      </c>
      <c r="D11" s="206" t="s">
        <v>191</v>
      </c>
      <c r="E11" s="214"/>
      <c r="F11" s="194">
        <v>4536</v>
      </c>
      <c r="G11" s="193">
        <v>0.25</v>
      </c>
      <c r="H11" s="214">
        <v>1134</v>
      </c>
      <c r="I11" s="214"/>
      <c r="J11" s="214">
        <v>1134</v>
      </c>
      <c r="K11" s="195"/>
      <c r="L11" s="199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</row>
    <row r="12" spans="1:122" ht="23.25">
      <c r="A12" s="223" t="s">
        <v>376</v>
      </c>
      <c r="B12" s="209" t="s">
        <v>406</v>
      </c>
      <c r="C12" s="218" t="s">
        <v>407</v>
      </c>
      <c r="D12" s="206" t="s">
        <v>398</v>
      </c>
      <c r="E12" s="214"/>
      <c r="F12" s="194">
        <v>4536</v>
      </c>
      <c r="G12" s="236">
        <v>0.22</v>
      </c>
      <c r="H12" s="239">
        <v>997.92</v>
      </c>
      <c r="I12" s="214"/>
      <c r="J12" s="214">
        <v>997.92</v>
      </c>
      <c r="K12" s="195"/>
      <c r="L12" s="199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</row>
    <row r="13" spans="1:122" ht="23.25" customHeight="1">
      <c r="A13" s="223" t="s">
        <v>379</v>
      </c>
      <c r="B13" s="209" t="s">
        <v>127</v>
      </c>
      <c r="C13" s="210" t="s">
        <v>408</v>
      </c>
      <c r="D13" s="206" t="s">
        <v>398</v>
      </c>
      <c r="E13" s="201"/>
      <c r="F13" s="194">
        <v>4536</v>
      </c>
      <c r="G13" s="236">
        <v>0.33</v>
      </c>
      <c r="H13" s="237">
        <v>1496.88</v>
      </c>
      <c r="I13" s="201"/>
      <c r="J13" s="214">
        <v>1496.88</v>
      </c>
      <c r="K13" s="195"/>
      <c r="L13" s="195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</row>
    <row r="14" spans="1:122" ht="30" customHeight="1">
      <c r="A14" s="223" t="s">
        <v>383</v>
      </c>
      <c r="B14" s="209" t="s">
        <v>409</v>
      </c>
      <c r="C14" s="218" t="s">
        <v>410</v>
      </c>
      <c r="D14" s="206" t="s">
        <v>398</v>
      </c>
      <c r="E14" s="201"/>
      <c r="F14" s="194">
        <v>4536</v>
      </c>
      <c r="G14" s="236">
        <v>0.11</v>
      </c>
      <c r="H14" s="239">
        <v>498.96</v>
      </c>
      <c r="I14" s="201"/>
      <c r="J14" s="214">
        <v>498.96</v>
      </c>
      <c r="K14" s="195"/>
      <c r="L14" s="195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</row>
    <row r="15" spans="1:122" ht="15.75">
      <c r="A15" s="224">
        <v>9</v>
      </c>
      <c r="B15" s="209" t="s">
        <v>346</v>
      </c>
      <c r="C15" s="218" t="s">
        <v>411</v>
      </c>
      <c r="D15" s="206" t="s">
        <v>426</v>
      </c>
      <c r="E15" s="201"/>
      <c r="F15" s="194">
        <v>4536</v>
      </c>
      <c r="G15" s="236">
        <v>0.5</v>
      </c>
      <c r="H15" s="239">
        <v>2268</v>
      </c>
      <c r="I15" s="201">
        <v>4000</v>
      </c>
      <c r="J15" s="214">
        <v>6268</v>
      </c>
      <c r="K15" s="195"/>
      <c r="L15" s="195"/>
      <c r="M15" s="192"/>
      <c r="N15" s="198"/>
      <c r="O15" s="205"/>
      <c r="P15" s="205"/>
      <c r="Q15" s="198"/>
      <c r="R15" s="198"/>
      <c r="S15" s="198"/>
      <c r="T15" s="198"/>
      <c r="U15" s="198"/>
      <c r="V15" s="198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</row>
    <row r="16" spans="1:22" ht="28.5" customHeight="1">
      <c r="A16" s="222">
        <v>10</v>
      </c>
      <c r="B16" s="209" t="s">
        <v>230</v>
      </c>
      <c r="C16" s="218" t="s">
        <v>412</v>
      </c>
      <c r="D16" s="206" t="s">
        <v>398</v>
      </c>
      <c r="E16" s="201"/>
      <c r="F16" s="194">
        <v>4536</v>
      </c>
      <c r="G16" s="236">
        <v>0.11</v>
      </c>
      <c r="H16" s="239">
        <v>498.96</v>
      </c>
      <c r="I16" s="201"/>
      <c r="J16" s="214">
        <v>498.96</v>
      </c>
      <c r="K16" s="195"/>
      <c r="L16" s="195"/>
      <c r="M16" s="192"/>
      <c r="N16" s="198"/>
      <c r="O16" s="205"/>
      <c r="P16" s="205"/>
      <c r="Q16" s="198"/>
      <c r="R16" s="198"/>
      <c r="S16" s="198"/>
      <c r="T16" s="198"/>
      <c r="U16" s="198"/>
      <c r="V16" s="198"/>
    </row>
    <row r="17" spans="1:22" ht="15.75">
      <c r="A17" s="225">
        <v>11</v>
      </c>
      <c r="B17" s="215" t="s">
        <v>413</v>
      </c>
      <c r="C17" s="218" t="s">
        <v>414</v>
      </c>
      <c r="D17" s="206" t="s">
        <v>426</v>
      </c>
      <c r="E17" s="201">
        <v>2</v>
      </c>
      <c r="F17" s="194">
        <v>4536</v>
      </c>
      <c r="G17" s="236">
        <v>1.5</v>
      </c>
      <c r="H17" s="237">
        <v>6804</v>
      </c>
      <c r="I17" s="201"/>
      <c r="J17" s="214">
        <v>6804</v>
      </c>
      <c r="K17" s="195"/>
      <c r="L17" s="195"/>
      <c r="M17" s="192"/>
      <c r="N17" s="198"/>
      <c r="O17" s="205"/>
      <c r="P17" s="205"/>
      <c r="Q17" s="198"/>
      <c r="R17" s="198"/>
      <c r="S17" s="198"/>
      <c r="T17" s="198"/>
      <c r="U17" s="198"/>
      <c r="V17" s="198"/>
    </row>
    <row r="18" spans="1:22" ht="26.25" customHeight="1">
      <c r="A18" s="230">
        <v>12</v>
      </c>
      <c r="B18" s="207" t="s">
        <v>415</v>
      </c>
      <c r="C18" s="200" t="s">
        <v>416</v>
      </c>
      <c r="D18" s="206" t="s">
        <v>191</v>
      </c>
      <c r="E18" s="201"/>
      <c r="F18" s="226">
        <v>4578</v>
      </c>
      <c r="G18" s="238">
        <v>0.25</v>
      </c>
      <c r="H18" s="238">
        <v>1144.5</v>
      </c>
      <c r="I18" s="201"/>
      <c r="J18" s="214">
        <v>1144.5</v>
      </c>
      <c r="K18" s="195"/>
      <c r="L18" s="195"/>
      <c r="M18" s="192"/>
      <c r="N18" s="198"/>
      <c r="O18" s="205"/>
      <c r="P18" s="205"/>
      <c r="Q18" s="198"/>
      <c r="R18" s="198"/>
      <c r="S18" s="198"/>
      <c r="T18" s="198"/>
      <c r="U18" s="198"/>
      <c r="V18" s="198"/>
    </row>
    <row r="19" spans="1:22" ht="30" customHeight="1">
      <c r="A19" s="230">
        <v>13</v>
      </c>
      <c r="B19" s="207" t="s">
        <v>184</v>
      </c>
      <c r="C19" s="200" t="s">
        <v>417</v>
      </c>
      <c r="D19" s="206" t="s">
        <v>398</v>
      </c>
      <c r="E19" s="201"/>
      <c r="F19" s="226">
        <v>4536</v>
      </c>
      <c r="G19" s="238">
        <v>0.17</v>
      </c>
      <c r="H19" s="238">
        <v>771.12</v>
      </c>
      <c r="I19" s="201"/>
      <c r="J19" s="214">
        <v>771.12</v>
      </c>
      <c r="K19" s="195"/>
      <c r="L19" s="195"/>
      <c r="M19" s="192"/>
      <c r="N19" s="198"/>
      <c r="O19" s="205"/>
      <c r="P19" s="205"/>
      <c r="Q19" s="198"/>
      <c r="R19" s="198"/>
      <c r="S19" s="198"/>
      <c r="T19" s="198"/>
      <c r="U19" s="198"/>
      <c r="V19" s="198"/>
    </row>
    <row r="20" spans="1:22" ht="27.75" customHeight="1">
      <c r="A20" s="231">
        <v>14</v>
      </c>
      <c r="B20" s="295" t="s">
        <v>455</v>
      </c>
      <c r="C20" s="200"/>
      <c r="D20" s="206" t="s">
        <v>398</v>
      </c>
      <c r="E20" s="201"/>
      <c r="F20" s="226">
        <v>4536</v>
      </c>
      <c r="G20" s="238">
        <v>0.17</v>
      </c>
      <c r="H20" s="238">
        <v>771.12</v>
      </c>
      <c r="I20" s="201"/>
      <c r="J20" s="214">
        <v>771.12</v>
      </c>
      <c r="K20" s="195"/>
      <c r="L20" s="195"/>
      <c r="M20" s="192"/>
      <c r="N20" s="198"/>
      <c r="O20" s="205"/>
      <c r="P20" s="205"/>
      <c r="Q20" s="198"/>
      <c r="R20" s="198"/>
      <c r="S20" s="198"/>
      <c r="T20" s="198"/>
      <c r="U20" s="198"/>
      <c r="V20" s="198"/>
    </row>
    <row r="21" spans="1:22" ht="25.5" customHeight="1">
      <c r="A21" s="231">
        <v>15</v>
      </c>
      <c r="B21" s="207" t="s">
        <v>232</v>
      </c>
      <c r="C21" s="200" t="s">
        <v>418</v>
      </c>
      <c r="D21" s="206" t="s">
        <v>398</v>
      </c>
      <c r="E21" s="201"/>
      <c r="F21" s="226">
        <v>4536</v>
      </c>
      <c r="G21" s="238">
        <v>0.39</v>
      </c>
      <c r="H21" s="238">
        <v>1769.04</v>
      </c>
      <c r="I21" s="201"/>
      <c r="J21" s="214">
        <v>1769.04</v>
      </c>
      <c r="K21" s="195"/>
      <c r="L21" s="195"/>
      <c r="M21" s="192"/>
      <c r="N21" s="198"/>
      <c r="O21" s="205"/>
      <c r="P21" s="205"/>
      <c r="Q21" s="198"/>
      <c r="R21" s="198"/>
      <c r="S21" s="198"/>
      <c r="T21" s="198"/>
      <c r="U21" s="198"/>
      <c r="V21" s="198"/>
    </row>
    <row r="22" spans="1:22" ht="15">
      <c r="A22" s="232"/>
      <c r="B22" s="233"/>
      <c r="C22" s="234"/>
      <c r="D22" s="233"/>
      <c r="E22" s="235"/>
      <c r="F22" s="201">
        <v>63672</v>
      </c>
      <c r="G22" s="238">
        <v>7.44</v>
      </c>
      <c r="H22" s="238">
        <v>33884.340000000004</v>
      </c>
      <c r="I22" s="201">
        <v>10204.6</v>
      </c>
      <c r="J22" s="201">
        <v>44088.94</v>
      </c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4" spans="1:22" ht="15">
      <c r="A24" s="227" t="s">
        <v>419</v>
      </c>
      <c r="B24" s="192"/>
      <c r="C24" s="192"/>
      <c r="D24" s="192" t="s">
        <v>393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22" ht="15">
      <c r="A25" s="228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</row>
    <row r="26" spans="1:22" ht="15">
      <c r="A26" s="228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</row>
    <row r="27" spans="1:22" ht="15">
      <c r="A27" s="227" t="s">
        <v>238</v>
      </c>
      <c r="B27" s="192"/>
      <c r="C27" s="192"/>
      <c r="D27" s="192" t="s">
        <v>420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</row>
    <row r="28" spans="1:22" ht="15">
      <c r="A28" s="228"/>
      <c r="B28" s="192"/>
      <c r="C28" s="192"/>
      <c r="D28" s="192" t="s">
        <v>421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</sheetData>
  <sheetProtection/>
  <mergeCells count="5">
    <mergeCell ref="A1:C1"/>
    <mergeCell ref="D2:J2"/>
    <mergeCell ref="D3:J3"/>
    <mergeCell ref="A4:C4"/>
    <mergeCell ref="D4:J4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1</cp:lastModifiedBy>
  <cp:lastPrinted>2013-12-19T05:46:56Z</cp:lastPrinted>
  <dcterms:created xsi:type="dcterms:W3CDTF">2010-12-07T09:22:41Z</dcterms:created>
  <dcterms:modified xsi:type="dcterms:W3CDTF">2014-03-12T13:57:03Z</dcterms:modified>
  <cp:category/>
  <cp:version/>
  <cp:contentType/>
  <cp:contentStatus/>
</cp:coreProperties>
</file>